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Volumes/FAT/Documents/EiB/Module 4/Toolbox/"/>
    </mc:Choice>
  </mc:AlternateContent>
  <xr:revisionPtr revIDLastSave="0" documentId="8_{9010E99A-FA35-A54F-B568-AB27CF8E0BA6}" xr6:coauthVersionLast="41" xr6:coauthVersionMax="41" xr10:uidLastSave="{00000000-0000-0000-0000-000000000000}"/>
  <bookViews>
    <workbookView xWindow="0" yWindow="0" windowWidth="25600" windowHeight="16000" xr2:uid="{00000000-000D-0000-FFFF-FFFF00000000}"/>
  </bookViews>
  <sheets>
    <sheet name="Research - Cost Template" sheetId="3" r:id="rId1"/>
    <sheet name="For Finance - Non-labour costs" sheetId="4" r:id="rId2"/>
    <sheet name="For Finance - Staff-Labor cost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8" i="3" l="1"/>
  <c r="D82" i="3"/>
  <c r="D83" i="3"/>
  <c r="D84" i="3"/>
  <c r="D85" i="3"/>
  <c r="D86" i="3"/>
  <c r="A86" i="3"/>
  <c r="A70" i="3"/>
  <c r="A79" i="3"/>
  <c r="A80" i="3"/>
  <c r="C80" i="3"/>
  <c r="D80" i="3"/>
  <c r="A81" i="3"/>
  <c r="C81" i="3"/>
  <c r="D81" i="3"/>
  <c r="A82" i="3"/>
  <c r="A83" i="3"/>
  <c r="A85" i="3"/>
  <c r="D72" i="3"/>
  <c r="D66" i="3"/>
  <c r="D67" i="3"/>
  <c r="D68" i="3"/>
  <c r="D71" i="3"/>
  <c r="D65" i="3"/>
  <c r="C68" i="3"/>
  <c r="C95" i="3"/>
  <c r="C96" i="3"/>
  <c r="C97" i="3"/>
  <c r="C98" i="3"/>
  <c r="C101" i="3"/>
  <c r="C102" i="3"/>
  <c r="C103" i="3"/>
  <c r="C104" i="3"/>
  <c r="C105" i="3"/>
  <c r="C106" i="3"/>
  <c r="C107" i="3"/>
  <c r="C108" i="3"/>
  <c r="C114" i="3"/>
  <c r="C115" i="3"/>
  <c r="C116" i="3"/>
  <c r="C94" i="3"/>
  <c r="A114" i="3"/>
  <c r="A115" i="3"/>
  <c r="A116" i="3"/>
  <c r="A93" i="3"/>
  <c r="A94" i="3"/>
  <c r="A95" i="3"/>
  <c r="A96" i="3"/>
  <c r="A97" i="3"/>
  <c r="A98" i="3"/>
  <c r="A100" i="3"/>
  <c r="A101" i="3"/>
  <c r="A102" i="3"/>
  <c r="A103" i="3"/>
  <c r="A104" i="3"/>
  <c r="A105" i="3"/>
  <c r="A106" i="3"/>
  <c r="A107" i="3"/>
  <c r="A108" i="3"/>
  <c r="A113" i="3"/>
  <c r="A66" i="3"/>
  <c r="A67" i="3"/>
  <c r="A71" i="3"/>
  <c r="C71" i="3"/>
  <c r="A72" i="3"/>
  <c r="C72" i="3"/>
  <c r="L21" i="5"/>
  <c r="A65" i="3"/>
  <c r="D73" i="3" l="1"/>
  <c r="D87" i="3"/>
  <c r="C110" i="3"/>
  <c r="B136" i="3" s="1"/>
  <c r="C118" i="3"/>
  <c r="B125" i="3" s="1"/>
  <c r="F125" i="3" l="1"/>
  <c r="E125" i="3"/>
  <c r="F136" i="3"/>
  <c r="E136" i="3"/>
  <c r="B58" i="3"/>
  <c r="D57" i="3" s="1"/>
  <c r="F40" i="3"/>
  <c r="B36" i="3"/>
  <c r="F33" i="3" s="1"/>
  <c r="D35" i="3"/>
  <c r="D34" i="3"/>
  <c r="D33" i="3"/>
  <c r="D32" i="3"/>
  <c r="D31" i="3"/>
  <c r="D30" i="3"/>
  <c r="I143" i="3" l="1"/>
  <c r="I132" i="3"/>
  <c r="E140" i="3"/>
  <c r="E129" i="3"/>
  <c r="B142" i="3"/>
  <c r="B131" i="3"/>
  <c r="F30" i="3"/>
  <c r="F32" i="3"/>
  <c r="F34" i="3"/>
  <c r="F35" i="3"/>
  <c r="F31" i="3"/>
  <c r="D52" i="3"/>
  <c r="D54" i="3"/>
  <c r="D55" i="3"/>
  <c r="D56" i="3"/>
  <c r="D36" i="3"/>
  <c r="J132" i="3" s="1"/>
  <c r="D53" i="3"/>
  <c r="G32" i="3" l="1"/>
  <c r="F139" i="3" s="1"/>
  <c r="J143" i="3"/>
  <c r="B129" i="3"/>
  <c r="B140" i="3"/>
  <c r="E131" i="3"/>
  <c r="I131" i="3" s="1"/>
  <c r="E142" i="3"/>
  <c r="I142" i="3" s="1"/>
  <c r="B138" i="3"/>
  <c r="B127" i="3"/>
  <c r="E130" i="3"/>
  <c r="E141" i="3"/>
  <c r="B128" i="3"/>
  <c r="B139" i="3"/>
  <c r="F128" i="3"/>
  <c r="B126" i="3"/>
  <c r="B137" i="3"/>
  <c r="E128" i="3"/>
  <c r="E139" i="3"/>
  <c r="B141" i="3"/>
  <c r="B130" i="3"/>
  <c r="E138" i="3"/>
  <c r="E127" i="3"/>
  <c r="E137" i="3"/>
  <c r="E126" i="3"/>
  <c r="F36" i="3"/>
  <c r="G35" i="3"/>
  <c r="G31" i="3"/>
  <c r="G34" i="3"/>
  <c r="G30" i="3"/>
  <c r="D58" i="3"/>
  <c r="G33" i="3"/>
  <c r="J128" i="3" l="1"/>
  <c r="F142" i="3"/>
  <c r="J142" i="3" s="1"/>
  <c r="F131" i="3"/>
  <c r="J131" i="3" s="1"/>
  <c r="F126" i="3"/>
  <c r="J126" i="3" s="1"/>
  <c r="F137" i="3"/>
  <c r="J137" i="3" s="1"/>
  <c r="F141" i="3"/>
  <c r="J141" i="3" s="1"/>
  <c r="F130" i="3"/>
  <c r="J130" i="3" s="1"/>
  <c r="I130" i="3"/>
  <c r="J139" i="3"/>
  <c r="I139" i="3"/>
  <c r="I127" i="3"/>
  <c r="I140" i="3"/>
  <c r="I137" i="3"/>
  <c r="F140" i="3"/>
  <c r="J140" i="3" s="1"/>
  <c r="F129" i="3"/>
  <c r="J129" i="3" s="1"/>
  <c r="F138" i="3"/>
  <c r="J138" i="3" s="1"/>
  <c r="F127" i="3"/>
  <c r="J127" i="3" s="1"/>
  <c r="I141" i="3"/>
  <c r="I126" i="3"/>
  <c r="I128" i="3"/>
  <c r="I138" i="3"/>
  <c r="I129" i="3"/>
  <c r="G36" i="3"/>
  <c r="B132" i="3"/>
  <c r="B143" i="3"/>
  <c r="J150" i="3" l="1"/>
  <c r="I151" i="3"/>
  <c r="I154" i="3"/>
  <c r="J153" i="3"/>
  <c r="E132" i="3"/>
  <c r="I153" i="3"/>
  <c r="J152" i="3"/>
  <c r="I152" i="3"/>
  <c r="J149" i="3"/>
  <c r="E143" i="3"/>
  <c r="I149" i="3"/>
  <c r="I150" i="3"/>
  <c r="J151" i="3"/>
  <c r="J154" i="3"/>
  <c r="F132" i="3"/>
  <c r="I148" i="3" l="1"/>
  <c r="F143" i="3"/>
  <c r="J14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VVadez</author>
  </authors>
  <commentList>
    <comment ref="A32" authorId="0" shapeId="0" xr:uid="{00000000-0006-0000-0000-000001000000}">
      <text>
        <r>
          <rPr>
            <b/>
            <sz val="9"/>
            <color indexed="81"/>
            <rFont val="Tahoma"/>
            <family val="2"/>
          </rPr>
          <t>VVadez:</t>
        </r>
        <r>
          <rPr>
            <sz val="9"/>
            <color indexed="81"/>
            <rFont val="Tahoma"/>
            <family val="2"/>
          </rPr>
          <t xml:space="preserve">
See below for convertion of GH pots to field plots</t>
        </r>
      </text>
    </comment>
    <comment ref="D51" authorId="0" shapeId="0" xr:uid="{00000000-0006-0000-0000-000002000000}">
      <text>
        <r>
          <rPr>
            <b/>
            <sz val="9"/>
            <color indexed="81"/>
            <rFont val="Tahoma"/>
            <family val="2"/>
          </rPr>
          <t>VVadez:</t>
        </r>
        <r>
          <rPr>
            <sz val="9"/>
            <color indexed="81"/>
            <rFont val="Tahoma"/>
            <family val="2"/>
          </rPr>
          <t xml:space="preserve">
% labor can be determined by number of man hours to do all tasks associated with the nursery type divided by the total man hours across the nurseries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VVadez</author>
  </authors>
  <commentList>
    <comment ref="A21" authorId="0" shapeId="0" xr:uid="{00000000-0006-0000-0100-000001000000}">
      <text>
        <r>
          <rPr>
            <b/>
            <sz val="9"/>
            <color indexed="81"/>
            <rFont val="Tahoma"/>
            <family val="2"/>
          </rPr>
          <t>VVadez:</t>
        </r>
        <r>
          <rPr>
            <sz val="9"/>
            <color indexed="81"/>
            <rFont val="Tahoma"/>
            <family val="2"/>
          </rPr>
          <t xml:space="preserve">
In some centers, this may be part of the overall field charge</t>
        </r>
      </text>
    </comment>
  </commentList>
</comments>
</file>

<file path=xl/sharedStrings.xml><?xml version="1.0" encoding="utf-8"?>
<sst xmlns="http://schemas.openxmlformats.org/spreadsheetml/2006/main" count="222" uniqueCount="135">
  <si>
    <t>Variable Categories</t>
  </si>
  <si>
    <t>Fixed Categories</t>
  </si>
  <si>
    <t>Utilities</t>
  </si>
  <si>
    <t>Supplies</t>
  </si>
  <si>
    <t>Samples</t>
  </si>
  <si>
    <t>Shipping</t>
  </si>
  <si>
    <t>Depreciation of equipment</t>
  </si>
  <si>
    <t>legal/taxes</t>
  </si>
  <si>
    <t xml:space="preserve">IT </t>
  </si>
  <si>
    <t>Repairs &amp; mainentance of equipment</t>
  </si>
  <si>
    <t>Land: long term lease/rent</t>
  </si>
  <si>
    <t>Example Nursery Types</t>
  </si>
  <si>
    <t>Seed increase</t>
  </si>
  <si>
    <t>Crossing</t>
  </si>
  <si>
    <t xml:space="preserve">Yield Trial </t>
  </si>
  <si>
    <t>Nursery Type</t>
  </si>
  <si>
    <t>Contract/seasonal /temporaryLabor</t>
  </si>
  <si>
    <t>Number of Plots for each Nursery</t>
  </si>
  <si>
    <t xml:space="preserve">Explanation and example below: </t>
  </si>
  <si>
    <t>Observation (Greenhouse)</t>
  </si>
  <si>
    <t>Observation (field)</t>
  </si>
  <si>
    <t>Capacity</t>
  </si>
  <si>
    <t>Separate your budget into fixed and variable categories:</t>
  </si>
  <si>
    <t xml:space="preserve">For each nursery, consider all of the activities from planting through harvest and  determine the  complexity of work. </t>
  </si>
  <si>
    <t xml:space="preserve">The complexity takes into consideration the labor needs, crop, pollination activities, sampling, regulated vs. conventional, etc. </t>
  </si>
  <si>
    <t>Total GH plot capacity</t>
  </si>
  <si>
    <t>Description</t>
  </si>
  <si>
    <t>**convert GH to a plot example</t>
  </si>
  <si>
    <t>(labor)</t>
  </si>
  <si>
    <t>(non-labor)</t>
  </si>
  <si>
    <t xml:space="preserve">Total </t>
  </si>
  <si>
    <t>Variable labor spend for each nursery type</t>
  </si>
  <si>
    <t>Variable non-labor spend for each nursery type</t>
  </si>
  <si>
    <t>Fixed Unit Cost Calcuation</t>
  </si>
  <si>
    <r>
      <t>1 cross using  4  12" pots  at 7.5 pots per m</t>
    </r>
    <r>
      <rPr>
        <vertAlign val="superscript"/>
        <sz val="12"/>
        <color theme="1"/>
        <rFont val="Calibri"/>
        <family val="2"/>
        <scheme val="minor"/>
      </rPr>
      <t>2</t>
    </r>
  </si>
  <si>
    <r>
      <t>GH plot (1m</t>
    </r>
    <r>
      <rPr>
        <vertAlign val="superscript"/>
        <sz val="12"/>
        <color theme="1"/>
        <rFont val="Calibri"/>
        <family val="2"/>
        <scheme val="minor"/>
      </rPr>
      <t>2</t>
    </r>
    <r>
      <rPr>
        <sz val="12"/>
        <color theme="1"/>
        <rFont val="Calibri"/>
        <family val="2"/>
        <scheme val="minor"/>
      </rPr>
      <t xml:space="preserve"> benchspace)</t>
    </r>
  </si>
  <si>
    <t>Total Unit Costs</t>
  </si>
  <si>
    <t>Total unit cost (N)</t>
  </si>
  <si>
    <t>Example Template</t>
  </si>
  <si>
    <t>Total</t>
  </si>
  <si>
    <t>Line advancement</t>
  </si>
  <si>
    <t>Total number of rows for each nursery</t>
  </si>
  <si>
    <t>For example, an observation is a simple nursery and the main activities are planting and taking notes, there is no pollination or harvest therefore it requires less labor. A crossing nursery is more complex (planting, crossing, note taking, sampling, harvest) and it takes more effort to do the plant crossing, therefore it requires more labor.</t>
  </si>
  <si>
    <t>Variable Unit Cost Calculation</t>
  </si>
  <si>
    <t>Postdoc</t>
  </si>
  <si>
    <t>Unit cost</t>
  </si>
  <si>
    <t>Field rental</t>
  </si>
  <si>
    <t>Miscellaneous</t>
  </si>
  <si>
    <t>Travel</t>
  </si>
  <si>
    <t>Depreciation (big equipments)</t>
  </si>
  <si>
    <t>% land needed (plot basis)</t>
  </si>
  <si>
    <t>% labor needed</t>
  </si>
  <si>
    <t>% land needed (row basis)</t>
  </si>
  <si>
    <t>The unit of measure should be the same across the different types of work. For example, the unit = plot, or unit=row. So for all the work that you do, either in a field or greenhouse, it needs to be converted to a plot or a row</t>
  </si>
  <si>
    <t>Plot basis</t>
  </si>
  <si>
    <t>Row basis</t>
  </si>
  <si>
    <t>Average Total Variable cost</t>
  </si>
  <si>
    <t>Average Total Fixed cost</t>
  </si>
  <si>
    <t>Average Total  cost</t>
  </si>
  <si>
    <t>Total non-staff labor days</t>
  </si>
  <si>
    <t>Irrigation</t>
  </si>
  <si>
    <t>Unit</t>
  </si>
  <si>
    <t>ha</t>
  </si>
  <si>
    <t>Labour costs</t>
  </si>
  <si>
    <t>m2</t>
  </si>
  <si>
    <t>ha/season</t>
  </si>
  <si>
    <t>m2/season</t>
  </si>
  <si>
    <t>Facility Costs</t>
  </si>
  <si>
    <t>Sample</t>
  </si>
  <si>
    <t>Office Space charges</t>
  </si>
  <si>
    <t>Laboratory Space charges</t>
  </si>
  <si>
    <t>Greenhouse/Screenhouse</t>
  </si>
  <si>
    <t>Skilled labour</t>
  </si>
  <si>
    <t>Semi-skilled labour</t>
  </si>
  <si>
    <t>Unskilled labour</t>
  </si>
  <si>
    <t xml:space="preserve">Service provider/contract labour </t>
  </si>
  <si>
    <t>Daily rate (8 hr day)</t>
  </si>
  <si>
    <t>m2/year</t>
  </si>
  <si>
    <t>annual charge</t>
  </si>
  <si>
    <t>Level 1</t>
  </si>
  <si>
    <t>Level 2</t>
  </si>
  <si>
    <t>Level 3</t>
  </si>
  <si>
    <t>Level 4</t>
  </si>
  <si>
    <t>Level 5</t>
  </si>
  <si>
    <t>Level 6</t>
  </si>
  <si>
    <t>Level 7</t>
  </si>
  <si>
    <t>Level 8</t>
  </si>
  <si>
    <t>Total FTE (% of total time)</t>
  </si>
  <si>
    <t>Total cost</t>
  </si>
  <si>
    <t>Total days worked</t>
  </si>
  <si>
    <t>Units / year</t>
  </si>
  <si>
    <t>Total Annual Cost including all overheads (level median or actual individual)</t>
  </si>
  <si>
    <t>Total facility costs</t>
  </si>
  <si>
    <t xml:space="preserve">Fixed institutional costs for facilities, services and products. </t>
  </si>
  <si>
    <t xml:space="preserve">Total Service Provider/Contract Labour costs </t>
  </si>
  <si>
    <t>Total Institute Labour Cost</t>
  </si>
  <si>
    <t>Vehicles</t>
  </si>
  <si>
    <t>Vehicle cost</t>
  </si>
  <si>
    <t>Annual rental</t>
  </si>
  <si>
    <t># Staff</t>
  </si>
  <si>
    <t># vehicles</t>
  </si>
  <si>
    <t xml:space="preserve">Total Fixed Non-Labor Spend </t>
  </si>
  <si>
    <t>Total Variable non-labour spend</t>
  </si>
  <si>
    <t>IT cost per staff member</t>
  </si>
  <si>
    <t>Variable Labour Costs</t>
  </si>
  <si>
    <t>Fixed Labour Costs - Institute</t>
  </si>
  <si>
    <t>PhD scholar</t>
  </si>
  <si>
    <t>Research support / Technical Level</t>
  </si>
  <si>
    <t>Scientist / postdoc / student Level</t>
  </si>
  <si>
    <t>Total Variable unit cost (N)</t>
  </si>
  <si>
    <t>Total Fixed unit cost (N)</t>
  </si>
  <si>
    <t>Variable Non- Labor Spend (N)</t>
  </si>
  <si>
    <t>Fixed Non- Labor Spend (N)</t>
  </si>
  <si>
    <t>Variable Labor Spend (N)</t>
  </si>
  <si>
    <t>Fixed Labor Spend (N)</t>
  </si>
  <si>
    <t>The unit of measure can be in plots, rows, and could be in linear meters (modify if easier/more relevant)</t>
  </si>
  <si>
    <t>Rows or linear meter per plot</t>
  </si>
  <si>
    <t xml:space="preserve">2. Determine the number of plots / rows, and the % of land dedicated, across types of activities (e.g.  Nursery, crossing block, yield test), processed each year  </t>
  </si>
  <si>
    <t>3. Determine how much labor, and the % of labor, is needed across types of activities (e.g.  Nursery, crossing block, yield test), processed each year</t>
  </si>
  <si>
    <t>4. Calculate Variable Non- Labor Costs</t>
  </si>
  <si>
    <t>5. Calculate Fixed Non-Labor Costs</t>
  </si>
  <si>
    <t>6. Calculate Labour Costs (Fixed and variable)</t>
  </si>
  <si>
    <t>7. Summarize the various costs (Labor / Non-Labor -- Variable / Fixed)</t>
  </si>
  <si>
    <t>Fixed Non-Facility and Non-Labor Costs</t>
  </si>
  <si>
    <t>Complete these steps to determine your cost per plot. These are cost per year (so possibly multiple seasons)
*Note, all values are examples.</t>
  </si>
  <si>
    <t>1. Explaining the fixed and variable spend / Explaining the template</t>
  </si>
  <si>
    <t>Full time labor (eg breeder)</t>
  </si>
  <si>
    <t>Cells you need to fill are in green</t>
  </si>
  <si>
    <t>Cells that are automatically calculated are in blue</t>
  </si>
  <si>
    <r>
      <rPr>
        <b/>
        <sz val="12"/>
        <color theme="1"/>
        <rFont val="Calibri"/>
        <family val="2"/>
        <scheme val="minor"/>
      </rPr>
      <t>Fixed</t>
    </r>
    <r>
      <rPr>
        <sz val="12"/>
        <color theme="1"/>
        <rFont val="Calibri"/>
        <family val="2"/>
        <scheme val="minor"/>
      </rPr>
      <t xml:space="preserve"> = the spend in these categories is </t>
    </r>
    <r>
      <rPr>
        <u/>
        <sz val="12"/>
        <color theme="1"/>
        <rFont val="Calibri"/>
        <family val="2"/>
        <scheme val="minor"/>
      </rPr>
      <t>not</t>
    </r>
    <r>
      <rPr>
        <sz val="12"/>
        <color theme="1"/>
        <rFont val="Calibri"/>
        <family val="2"/>
        <scheme val="minor"/>
      </rPr>
      <t xml:space="preserve"> based on how much work is done and is consistent from season to season, for instance field rental. </t>
    </r>
    <r>
      <rPr>
        <b/>
        <sz val="12"/>
        <color theme="1"/>
        <rFont val="Calibri"/>
        <family val="2"/>
        <scheme val="minor"/>
      </rPr>
      <t>Cells in orange</t>
    </r>
  </si>
  <si>
    <r>
      <rPr>
        <b/>
        <sz val="12"/>
        <color theme="1"/>
        <rFont val="Calibri"/>
        <family val="2"/>
        <scheme val="minor"/>
      </rPr>
      <t>Variable</t>
    </r>
    <r>
      <rPr>
        <sz val="12"/>
        <color theme="1"/>
        <rFont val="Calibri"/>
        <family val="2"/>
        <scheme val="minor"/>
      </rPr>
      <t xml:space="preserve"> = the spend in these categories is based on how much work is done and will vary from season to season, for instance growing 1000 or 200 plots -</t>
    </r>
    <r>
      <rPr>
        <b/>
        <sz val="12"/>
        <color theme="1"/>
        <rFont val="Calibri"/>
        <family val="2"/>
        <scheme val="minor"/>
      </rPr>
      <t xml:space="preserve"> Cells in pink</t>
    </r>
  </si>
  <si>
    <t>Postharvest services (eg grinding, exporting, etc…)</t>
  </si>
  <si>
    <t>Land preparation, bird scaring, weeding, etc…</t>
  </si>
  <si>
    <t>Additional agronomic activity, input, costs not included in facility costs</t>
  </si>
  <si>
    <t>Fertilizer, herbicide, insecticide, fuel,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</si>
</sst>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3"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u/>
      <sz val="12"/>
      <color theme="1"/>
      <name val="Calibri"/>
      <family val="2"/>
      <scheme val="minor"/>
    </font>
    <font>
      <sz val="12"/>
      <color rgb="FF000000"/>
      <name val="Calibri"/>
      <family val="2"/>
      <scheme val="minor"/>
    </font>
    <font>
      <b/>
      <sz val="12"/>
      <color theme="1"/>
      <name val="Calibri"/>
      <family val="2"/>
      <scheme val="minor"/>
    </font>
    <font>
      <b/>
      <u/>
      <sz val="12"/>
      <color theme="1"/>
      <name val="Calibri"/>
      <family val="2"/>
      <scheme val="minor"/>
    </font>
    <font>
      <sz val="14"/>
      <color theme="1"/>
      <name val="Calibri"/>
      <family val="2"/>
      <scheme val="minor"/>
    </font>
    <font>
      <sz val="16"/>
      <color theme="1"/>
      <name val="Calibri"/>
      <family val="2"/>
      <scheme val="minor"/>
    </font>
    <font>
      <b/>
      <sz val="12"/>
      <color rgb="FF000000"/>
      <name val="Calibri"/>
      <family val="2"/>
      <scheme val="minor"/>
    </font>
    <font>
      <b/>
      <i/>
      <sz val="14"/>
      <color theme="5"/>
      <name val="Calibri"/>
      <family val="2"/>
      <scheme val="minor"/>
    </font>
    <font>
      <sz val="14"/>
      <color rgb="FF000000"/>
      <name val="Calibri"/>
      <family val="2"/>
      <scheme val="minor"/>
    </font>
    <font>
      <sz val="14"/>
      <name val="Calibri"/>
      <family val="2"/>
      <scheme val="minor"/>
    </font>
    <font>
      <sz val="12"/>
      <name val="Calibri"/>
      <family val="2"/>
      <scheme val="minor"/>
    </font>
    <font>
      <b/>
      <sz val="16"/>
      <color theme="1"/>
      <name val="Calibri"/>
      <family val="2"/>
      <scheme val="minor"/>
    </font>
    <font>
      <i/>
      <sz val="16"/>
      <color theme="1"/>
      <name val="Calibri"/>
      <family val="2"/>
      <scheme val="minor"/>
    </font>
    <font>
      <vertAlign val="superscript"/>
      <sz val="12"/>
      <color theme="1"/>
      <name val="Calibri"/>
      <family val="2"/>
      <scheme val="minor"/>
    </font>
    <font>
      <sz val="9"/>
      <color indexed="81"/>
      <name val="Tahoma"/>
      <family val="2"/>
    </font>
    <font>
      <b/>
      <sz val="9"/>
      <color indexed="81"/>
      <name val="Tahoma"/>
      <family val="2"/>
    </font>
    <font>
      <b/>
      <sz val="14"/>
      <color theme="1"/>
      <name val="Calibri"/>
      <family val="2"/>
      <scheme val="minor"/>
    </font>
    <font>
      <b/>
      <sz val="11"/>
      <color theme="1"/>
      <name val="Calibri"/>
      <family val="2"/>
      <scheme val="minor"/>
    </font>
    <font>
      <b/>
      <u/>
      <sz val="16"/>
      <color theme="1"/>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11">
    <xf numFmtId="0" fontId="0" fillId="0" borderId="0" xfId="0"/>
    <xf numFmtId="0" fontId="3" fillId="0" borderId="0" xfId="0" applyFont="1"/>
    <xf numFmtId="0" fontId="5" fillId="0" borderId="0" xfId="0" applyFont="1" applyAlignment="1">
      <alignment horizontal="center" vertical="center" readingOrder="1"/>
    </xf>
    <xf numFmtId="0" fontId="7" fillId="0" borderId="0" xfId="0" applyFont="1" applyAlignment="1">
      <alignment horizontal="center"/>
    </xf>
    <xf numFmtId="0" fontId="9" fillId="0" borderId="0" xfId="0" applyFont="1"/>
    <xf numFmtId="164" fontId="3" fillId="0" borderId="0" xfId="1" applyNumberFormat="1" applyFont="1" applyAlignment="1">
      <alignment vertical="center"/>
    </xf>
    <xf numFmtId="0" fontId="11" fillId="0" borderId="0" xfId="0" applyFont="1"/>
    <xf numFmtId="0" fontId="8" fillId="0" borderId="0" xfId="0" applyFont="1" applyAlignment="1">
      <alignment horizontal="center"/>
    </xf>
    <xf numFmtId="0" fontId="12" fillId="0" borderId="0" xfId="0" applyFont="1" applyAlignment="1">
      <alignment horizontal="center" vertical="center" readingOrder="1"/>
    </xf>
    <xf numFmtId="0" fontId="3" fillId="0" borderId="0" xfId="0" applyFont="1" applyAlignment="1">
      <alignment vertical="top" wrapText="1"/>
    </xf>
    <xf numFmtId="0" fontId="6" fillId="0" borderId="0" xfId="0" applyFont="1"/>
    <xf numFmtId="0" fontId="6" fillId="0" borderId="0" xfId="0" applyFont="1" applyAlignment="1">
      <alignment horizontal="center"/>
    </xf>
    <xf numFmtId="164" fontId="3" fillId="0" borderId="0" xfId="0" applyNumberFormat="1" applyFont="1"/>
    <xf numFmtId="0" fontId="3" fillId="0" borderId="1" xfId="0" applyFont="1" applyBorder="1" applyAlignment="1">
      <alignment horizontal="center"/>
    </xf>
    <xf numFmtId="0" fontId="3" fillId="0" borderId="1" xfId="0" applyFont="1" applyBorder="1"/>
    <xf numFmtId="0" fontId="13" fillId="0" borderId="0" xfId="0" applyFont="1"/>
    <xf numFmtId="0" fontId="13" fillId="0" borderId="0" xfId="0" applyFont="1" applyAlignment="1">
      <alignment horizontal="center"/>
    </xf>
    <xf numFmtId="0" fontId="13" fillId="0" borderId="0" xfId="0" applyFont="1" applyAlignment="1">
      <alignment horizontal="center" vertical="center" readingOrder="1"/>
    </xf>
    <xf numFmtId="0" fontId="14" fillId="0" borderId="0" xfId="0" applyFont="1"/>
    <xf numFmtId="0" fontId="3" fillId="0" borderId="1" xfId="0" applyFont="1" applyBorder="1" applyAlignment="1">
      <alignment wrapText="1"/>
    </xf>
    <xf numFmtId="0" fontId="3" fillId="0" borderId="0" xfId="0" applyFont="1" applyAlignment="1">
      <alignment wrapText="1"/>
    </xf>
    <xf numFmtId="0" fontId="3" fillId="0" borderId="0" xfId="0" applyFont="1" applyFill="1"/>
    <xf numFmtId="0" fontId="15" fillId="0" borderId="0" xfId="0" applyFont="1"/>
    <xf numFmtId="0" fontId="3" fillId="2" borderId="0" xfId="0" applyFont="1" applyFill="1"/>
    <xf numFmtId="0" fontId="3" fillId="2" borderId="0" xfId="0" applyFont="1" applyFill="1" applyAlignment="1">
      <alignment horizontal="center"/>
    </xf>
    <xf numFmtId="0" fontId="5" fillId="2" borderId="0" xfId="0" applyFont="1" applyFill="1" applyAlignment="1">
      <alignment horizontal="center" vertical="center" readingOrder="1"/>
    </xf>
    <xf numFmtId="0" fontId="3" fillId="2" borderId="0" xfId="0" applyFont="1" applyFill="1" applyBorder="1"/>
    <xf numFmtId="0" fontId="7" fillId="0" borderId="0" xfId="0" applyFont="1"/>
    <xf numFmtId="0" fontId="7" fillId="0" borderId="0" xfId="0" applyFont="1" applyAlignment="1">
      <alignment horizontal="center" wrapText="1"/>
    </xf>
    <xf numFmtId="0" fontId="3" fillId="0" borderId="2" xfId="0" applyFont="1" applyBorder="1"/>
    <xf numFmtId="0" fontId="3" fillId="0" borderId="3" xfId="0" applyFont="1" applyBorder="1"/>
    <xf numFmtId="0" fontId="3" fillId="0" borderId="0" xfId="0" applyFont="1" applyAlignment="1">
      <alignment horizontal="center"/>
    </xf>
    <xf numFmtId="0" fontId="3" fillId="0" borderId="0" xfId="0" applyFont="1" applyAlignment="1">
      <alignment horizontal="left"/>
    </xf>
    <xf numFmtId="0" fontId="6" fillId="4" borderId="0" xfId="0" applyFont="1" applyFill="1" applyAlignment="1">
      <alignment horizontal="center"/>
    </xf>
    <xf numFmtId="0" fontId="7" fillId="4" borderId="0" xfId="0" applyFont="1" applyFill="1" applyAlignment="1">
      <alignment horizontal="center"/>
    </xf>
    <xf numFmtId="0" fontId="20" fillId="0" borderId="0" xfId="0" applyFont="1"/>
    <xf numFmtId="0" fontId="3" fillId="0" borderId="0" xfId="0" applyFont="1" applyAlignment="1">
      <alignment horizontal="center"/>
    </xf>
    <xf numFmtId="0" fontId="3" fillId="0" borderId="0" xfId="0" applyFont="1" applyAlignment="1">
      <alignment horizontal="right"/>
    </xf>
    <xf numFmtId="0" fontId="0" fillId="0" borderId="0" xfId="0" applyFont="1"/>
    <xf numFmtId="0" fontId="21" fillId="0" borderId="0" xfId="0" applyFont="1"/>
    <xf numFmtId="0" fontId="3" fillId="0" borderId="0" xfId="0" applyFont="1" applyAlignment="1"/>
    <xf numFmtId="3" fontId="0" fillId="0" borderId="0" xfId="0" applyNumberFormat="1"/>
    <xf numFmtId="10" fontId="3" fillId="0" borderId="0" xfId="0" applyNumberFormat="1" applyFont="1"/>
    <xf numFmtId="0" fontId="6" fillId="5" borderId="0" xfId="0" applyFont="1" applyFill="1"/>
    <xf numFmtId="0" fontId="3" fillId="5" borderId="0" xfId="0" applyFont="1" applyFill="1"/>
    <xf numFmtId="0" fontId="7" fillId="5" borderId="0" xfId="0" applyFont="1" applyFill="1"/>
    <xf numFmtId="0" fontId="6" fillId="5" borderId="0" xfId="0" applyFont="1" applyFill="1" applyAlignment="1">
      <alignment horizontal="center"/>
    </xf>
    <xf numFmtId="0" fontId="3" fillId="6" borderId="0" xfId="0" applyFont="1" applyFill="1"/>
    <xf numFmtId="0" fontId="6" fillId="0" borderId="0" xfId="0" applyFont="1" applyFill="1"/>
    <xf numFmtId="0" fontId="22" fillId="0" borderId="0" xfId="0" applyFont="1" applyFill="1"/>
    <xf numFmtId="0" fontId="7" fillId="0" borderId="0" xfId="0" applyFont="1" applyFill="1"/>
    <xf numFmtId="10" fontId="6" fillId="0" borderId="0" xfId="0" applyNumberFormat="1" applyFont="1" applyFill="1"/>
    <xf numFmtId="3" fontId="0" fillId="0" borderId="0" xfId="0" applyNumberFormat="1" applyFont="1"/>
    <xf numFmtId="0" fontId="6" fillId="6" borderId="0" xfId="0" applyFont="1" applyFill="1"/>
    <xf numFmtId="0" fontId="3" fillId="0" borderId="0" xfId="0" applyFont="1" applyAlignment="1">
      <alignment horizontal="center" wrapText="1"/>
    </xf>
    <xf numFmtId="0" fontId="10" fillId="4" borderId="1" xfId="0" applyFont="1" applyFill="1" applyBorder="1" applyAlignment="1">
      <alignment horizontal="center" vertical="center" wrapText="1"/>
    </xf>
    <xf numFmtId="0" fontId="6" fillId="0" borderId="0" xfId="0" applyFont="1" applyAlignment="1">
      <alignment horizontal="center" wrapText="1"/>
    </xf>
    <xf numFmtId="0" fontId="6" fillId="4" borderId="0" xfId="0" applyFont="1" applyFill="1" applyAlignment="1">
      <alignment horizontal="center" wrapText="1"/>
    </xf>
    <xf numFmtId="0" fontId="3" fillId="0" borderId="0" xfId="0" applyFont="1" applyFill="1" applyBorder="1"/>
    <xf numFmtId="0" fontId="22" fillId="0" borderId="0" xfId="0" applyFont="1"/>
    <xf numFmtId="164" fontId="6" fillId="8" borderId="0" xfId="1" applyNumberFormat="1" applyFont="1" applyFill="1" applyAlignment="1">
      <alignment horizontal="right" vertical="center"/>
    </xf>
    <xf numFmtId="164" fontId="3" fillId="8" borderId="0" xfId="0" applyNumberFormat="1" applyFont="1" applyFill="1" applyAlignment="1">
      <alignment horizontal="center"/>
    </xf>
    <xf numFmtId="164" fontId="6" fillId="8" borderId="0" xfId="1" applyNumberFormat="1" applyFont="1" applyFill="1" applyAlignment="1">
      <alignment horizontal="center" vertical="center"/>
    </xf>
    <xf numFmtId="9" fontId="6" fillId="8" borderId="0" xfId="2" applyFont="1" applyFill="1" applyAlignment="1">
      <alignment horizontal="center"/>
    </xf>
    <xf numFmtId="9" fontId="6" fillId="8" borderId="1" xfId="2" applyFont="1" applyFill="1" applyBorder="1" applyAlignment="1">
      <alignment horizontal="center"/>
    </xf>
    <xf numFmtId="0" fontId="3" fillId="8" borderId="0" xfId="0" applyFont="1" applyFill="1" applyAlignment="1">
      <alignment horizontal="center"/>
    </xf>
    <xf numFmtId="164" fontId="3" fillId="8" borderId="0" xfId="0" applyNumberFormat="1" applyFont="1" applyFill="1"/>
    <xf numFmtId="9" fontId="6" fillId="8" borderId="0" xfId="2" applyFont="1" applyFill="1"/>
    <xf numFmtId="9" fontId="6" fillId="8" borderId="1" xfId="2" applyFont="1" applyFill="1" applyBorder="1"/>
    <xf numFmtId="9" fontId="6" fillId="8" borderId="0" xfId="0" applyNumberFormat="1" applyFont="1" applyFill="1"/>
    <xf numFmtId="0" fontId="3" fillId="8" borderId="0" xfId="0" applyFont="1" applyFill="1"/>
    <xf numFmtId="0" fontId="3" fillId="7" borderId="0" xfId="0" applyFont="1" applyFill="1"/>
    <xf numFmtId="3" fontId="6" fillId="8" borderId="0" xfId="0" applyNumberFormat="1" applyFont="1" applyFill="1"/>
    <xf numFmtId="164" fontId="3" fillId="8" borderId="0" xfId="1" applyNumberFormat="1" applyFont="1" applyFill="1"/>
    <xf numFmtId="164" fontId="20" fillId="8" borderId="0" xfId="0" applyNumberFormat="1" applyFont="1" applyFill="1"/>
    <xf numFmtId="37" fontId="3" fillId="8" borderId="0" xfId="1" applyNumberFormat="1" applyFont="1" applyFill="1"/>
    <xf numFmtId="41" fontId="3" fillId="8" borderId="0" xfId="0" applyNumberFormat="1" applyFont="1" applyFill="1"/>
    <xf numFmtId="37" fontId="20" fillId="8" borderId="0" xfId="0" applyNumberFormat="1" applyFont="1" applyFill="1"/>
    <xf numFmtId="164" fontId="20" fillId="8" borderId="0" xfId="1" applyNumberFormat="1" applyFont="1" applyFill="1"/>
    <xf numFmtId="41" fontId="3" fillId="8" borderId="0" xfId="1" applyNumberFormat="1" applyFont="1" applyFill="1"/>
    <xf numFmtId="37" fontId="3" fillId="8" borderId="0" xfId="0" applyNumberFormat="1" applyFont="1" applyFill="1"/>
    <xf numFmtId="164" fontId="5" fillId="9" borderId="0" xfId="1" applyNumberFormat="1" applyFont="1" applyFill="1" applyAlignment="1">
      <alignment horizontal="right" vertical="center"/>
    </xf>
    <xf numFmtId="0" fontId="3" fillId="9" borderId="0" xfId="0" applyFont="1" applyFill="1" applyAlignment="1">
      <alignment horizontal="center"/>
    </xf>
    <xf numFmtId="164" fontId="3" fillId="9" borderId="0" xfId="1" applyNumberFormat="1" applyFont="1" applyFill="1" applyAlignment="1">
      <alignment horizontal="right" vertical="center"/>
    </xf>
    <xf numFmtId="164" fontId="3" fillId="9" borderId="1" xfId="1" applyNumberFormat="1" applyFont="1" applyFill="1" applyBorder="1" applyAlignment="1">
      <alignment horizontal="right" vertical="center"/>
    </xf>
    <xf numFmtId="164" fontId="3" fillId="9" borderId="0" xfId="1" applyNumberFormat="1" applyFont="1" applyFill="1"/>
    <xf numFmtId="164" fontId="3" fillId="9" borderId="0" xfId="1" applyNumberFormat="1" applyFont="1" applyFill="1" applyBorder="1"/>
    <xf numFmtId="164" fontId="3" fillId="9" borderId="1" xfId="1" applyNumberFormat="1" applyFont="1" applyFill="1" applyBorder="1"/>
    <xf numFmtId="0" fontId="3" fillId="9" borderId="0" xfId="0" applyFont="1" applyFill="1"/>
    <xf numFmtId="10" fontId="3" fillId="9" borderId="0" xfId="0" applyNumberFormat="1" applyFont="1" applyFill="1"/>
    <xf numFmtId="2" fontId="3" fillId="9" borderId="0" xfId="0" applyNumberFormat="1" applyFont="1" applyFill="1"/>
    <xf numFmtId="0" fontId="5" fillId="8" borderId="0" xfId="0" applyFont="1" applyFill="1" applyAlignment="1">
      <alignment horizontal="center" vertical="center" readingOrder="1"/>
    </xf>
    <xf numFmtId="0" fontId="5" fillId="9" borderId="0" xfId="0" applyFont="1" applyFill="1" applyAlignment="1">
      <alignment horizontal="center" vertical="center" readingOrder="1"/>
    </xf>
    <xf numFmtId="10" fontId="6" fillId="6" borderId="0" xfId="0" applyNumberFormat="1" applyFont="1" applyFill="1"/>
    <xf numFmtId="10" fontId="3" fillId="5" borderId="0" xfId="0" applyNumberFormat="1" applyFont="1" applyFill="1"/>
    <xf numFmtId="0" fontId="7" fillId="5" borderId="0" xfId="0" applyFont="1" applyFill="1" applyAlignment="1">
      <alignment horizontal="center"/>
    </xf>
    <xf numFmtId="0" fontId="7" fillId="7" borderId="0" xfId="0" applyFont="1" applyFill="1" applyAlignment="1">
      <alignment horizontal="center"/>
    </xf>
    <xf numFmtId="0" fontId="15" fillId="4" borderId="0" xfId="0" applyFont="1" applyFill="1" applyAlignment="1">
      <alignment horizontal="center"/>
    </xf>
    <xf numFmtId="164" fontId="9" fillId="8" borderId="0" xfId="1" applyNumberFormat="1" applyFont="1" applyFill="1"/>
    <xf numFmtId="0" fontId="9" fillId="0" borderId="0" xfId="0" applyFont="1" applyAlignment="1">
      <alignment horizontal="left"/>
    </xf>
    <xf numFmtId="0" fontId="9" fillId="0" borderId="1" xfId="0" applyFont="1" applyBorder="1"/>
    <xf numFmtId="164" fontId="9" fillId="8" borderId="1" xfId="1" applyNumberFormat="1" applyFont="1" applyFill="1" applyBorder="1"/>
    <xf numFmtId="164" fontId="15" fillId="8" borderId="1" xfId="1" applyNumberFormat="1" applyFont="1" applyFill="1" applyBorder="1"/>
    <xf numFmtId="0" fontId="15" fillId="7" borderId="0" xfId="0" applyFont="1" applyFill="1" applyAlignment="1">
      <alignment horizontal="center"/>
    </xf>
    <xf numFmtId="0" fontId="3" fillId="0" borderId="0" xfId="0" applyFont="1" applyAlignment="1">
      <alignment horizontal="center" vertical="center" wrapText="1"/>
    </xf>
    <xf numFmtId="0" fontId="15" fillId="3" borderId="0" xfId="0" applyFont="1" applyFill="1" applyAlignment="1">
      <alignment horizontal="center"/>
    </xf>
    <xf numFmtId="0" fontId="3" fillId="0" borderId="0" xfId="0" applyFont="1" applyAlignment="1">
      <alignment horizontal="center"/>
    </xf>
    <xf numFmtId="0" fontId="16" fillId="0" borderId="0" xfId="0" applyFont="1" applyFill="1" applyAlignment="1">
      <alignment horizontal="center" wrapText="1"/>
    </xf>
    <xf numFmtId="0" fontId="3" fillId="0" borderId="0" xfId="0" applyFont="1" applyAlignment="1">
      <alignment horizontal="left"/>
    </xf>
    <xf numFmtId="0" fontId="3" fillId="0" borderId="0" xfId="0" applyFont="1" applyAlignment="1">
      <alignment horizontal="left" vertical="top" wrapText="1"/>
    </xf>
    <xf numFmtId="0" fontId="15" fillId="5"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71438</xdr:colOff>
      <xdr:row>1</xdr:row>
      <xdr:rowOff>11906</xdr:rowOff>
    </xdr:from>
    <xdr:to>
      <xdr:col>17</xdr:col>
      <xdr:colOff>142874</xdr:colOff>
      <xdr:row>10</xdr:row>
      <xdr:rowOff>107156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131969" y="214312"/>
          <a:ext cx="6750843" cy="3536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200"/>
            <a:t>This sheet</a:t>
          </a:r>
          <a:r>
            <a:rPr lang="en-PH" sz="1200" baseline="0"/>
            <a:t> contains all of the facility, servvice, and product cost  for field research activities. This list will contain the costs of field rental and other field services delivered directly by the institute or via third party services. It will also contain all products that are provided through a charge system within the institute. </a:t>
          </a:r>
          <a:endParaRPr lang="en-PH"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4"/>
  <sheetViews>
    <sheetView tabSelected="1" zoomScale="80" zoomScaleNormal="80" workbookViewId="0">
      <selection activeCell="B55" sqref="B55"/>
    </sheetView>
  </sheetViews>
  <sheetFormatPr baseColWidth="10" defaultColWidth="9.1640625" defaultRowHeight="16" x14ac:dyDescent="0.2"/>
  <cols>
    <col min="1" max="1" width="34.83203125" style="1" customWidth="1"/>
    <col min="2" max="2" width="23" style="1" customWidth="1"/>
    <col min="3" max="3" width="19.33203125" style="1" customWidth="1"/>
    <col min="4" max="4" width="27.5" style="1" customWidth="1"/>
    <col min="5" max="5" width="15.6640625" style="1" customWidth="1"/>
    <col min="6" max="6" width="24.33203125" style="1" customWidth="1"/>
    <col min="7" max="7" width="18.33203125" style="1" customWidth="1"/>
    <col min="8" max="8" width="30.5" style="1" customWidth="1"/>
    <col min="9" max="9" width="12.6640625" style="1" customWidth="1"/>
    <col min="10" max="10" width="13.6640625" style="1" customWidth="1"/>
    <col min="11" max="16384" width="9.1640625" style="1"/>
  </cols>
  <sheetData>
    <row r="1" spans="1:7" x14ac:dyDescent="0.2">
      <c r="C1" s="106" t="s">
        <v>38</v>
      </c>
      <c r="D1" s="106"/>
      <c r="E1" s="106"/>
      <c r="F1" s="31"/>
    </row>
    <row r="2" spans="1:7" s="4" customFormat="1" ht="65.25" customHeight="1" x14ac:dyDescent="0.25">
      <c r="A2" s="107" t="s">
        <v>124</v>
      </c>
      <c r="B2" s="107"/>
      <c r="C2" s="107"/>
      <c r="D2" s="107"/>
    </row>
    <row r="3" spans="1:7" s="4" customFormat="1" ht="21" x14ac:dyDescent="0.25"/>
    <row r="4" spans="1:7" s="4" customFormat="1" ht="21" x14ac:dyDescent="0.25">
      <c r="A4" s="22" t="s">
        <v>125</v>
      </c>
      <c r="B4" s="22"/>
    </row>
    <row r="5" spans="1:7" ht="19" x14ac:dyDescent="0.25">
      <c r="A5" s="6"/>
      <c r="B5" s="7"/>
      <c r="C5" s="7"/>
      <c r="D5" s="8"/>
    </row>
    <row r="6" spans="1:7" s="18" customFormat="1" ht="19" x14ac:dyDescent="0.25">
      <c r="A6" s="15" t="s">
        <v>18</v>
      </c>
      <c r="B6" s="16"/>
      <c r="C6" s="16"/>
      <c r="D6" s="17"/>
    </row>
    <row r="7" spans="1:7" x14ac:dyDescent="0.2">
      <c r="A7" s="1" t="s">
        <v>22</v>
      </c>
    </row>
    <row r="8" spans="1:7" x14ac:dyDescent="0.2">
      <c r="A8" s="44" t="s">
        <v>130</v>
      </c>
      <c r="B8" s="44"/>
      <c r="C8" s="44"/>
      <c r="D8" s="44"/>
      <c r="E8" s="44"/>
      <c r="F8" s="44"/>
      <c r="G8" s="44"/>
    </row>
    <row r="9" spans="1:7" x14ac:dyDescent="0.2">
      <c r="A9" s="71" t="s">
        <v>129</v>
      </c>
      <c r="B9" s="71"/>
      <c r="C9" s="71"/>
      <c r="D9" s="71"/>
      <c r="E9" s="71"/>
      <c r="F9" s="71"/>
      <c r="G9" s="71"/>
    </row>
    <row r="11" spans="1:7" x14ac:dyDescent="0.2">
      <c r="B11" s="95" t="s">
        <v>0</v>
      </c>
      <c r="C11" s="31"/>
      <c r="D11" s="96" t="s">
        <v>1</v>
      </c>
    </row>
    <row r="12" spans="1:7" x14ac:dyDescent="0.2">
      <c r="B12" s="2" t="s">
        <v>16</v>
      </c>
      <c r="C12" s="31" t="s">
        <v>28</v>
      </c>
      <c r="D12" s="2" t="s">
        <v>126</v>
      </c>
      <c r="E12" s="1" t="s">
        <v>28</v>
      </c>
    </row>
    <row r="13" spans="1:7" x14ac:dyDescent="0.2">
      <c r="B13" s="2" t="s">
        <v>3</v>
      </c>
      <c r="C13" s="31" t="s">
        <v>29</v>
      </c>
      <c r="D13" s="2" t="s">
        <v>6</v>
      </c>
      <c r="E13" s="1" t="s">
        <v>29</v>
      </c>
    </row>
    <row r="14" spans="1:7" x14ac:dyDescent="0.2">
      <c r="B14" s="2" t="s">
        <v>4</v>
      </c>
      <c r="C14" s="31" t="s">
        <v>29</v>
      </c>
      <c r="D14" s="2" t="s">
        <v>7</v>
      </c>
      <c r="E14" s="1" t="s">
        <v>29</v>
      </c>
    </row>
    <row r="15" spans="1:7" x14ac:dyDescent="0.2">
      <c r="B15" s="2" t="s">
        <v>5</v>
      </c>
      <c r="C15" s="31" t="s">
        <v>29</v>
      </c>
      <c r="D15" s="2" t="s">
        <v>10</v>
      </c>
      <c r="E15" s="1" t="s">
        <v>29</v>
      </c>
    </row>
    <row r="16" spans="1:7" x14ac:dyDescent="0.2">
      <c r="B16" s="2"/>
      <c r="C16" s="31"/>
      <c r="D16" s="2" t="s">
        <v>8</v>
      </c>
      <c r="E16" s="1" t="s">
        <v>29</v>
      </c>
    </row>
    <row r="17" spans="1:9" x14ac:dyDescent="0.2">
      <c r="B17" s="2"/>
      <c r="C17" s="31"/>
      <c r="D17" s="2" t="s">
        <v>2</v>
      </c>
      <c r="E17" s="1" t="s">
        <v>29</v>
      </c>
    </row>
    <row r="18" spans="1:9" x14ac:dyDescent="0.2">
      <c r="B18" s="2"/>
      <c r="C18" s="31"/>
      <c r="D18" s="2" t="s">
        <v>9</v>
      </c>
      <c r="E18" s="1" t="s">
        <v>29</v>
      </c>
    </row>
    <row r="19" spans="1:9" x14ac:dyDescent="0.2">
      <c r="A19" s="88" t="s">
        <v>127</v>
      </c>
      <c r="B19" s="92"/>
      <c r="C19" s="36"/>
      <c r="D19" s="2"/>
    </row>
    <row r="20" spans="1:9" x14ac:dyDescent="0.2">
      <c r="A20" s="70" t="s">
        <v>128</v>
      </c>
      <c r="B20" s="91"/>
      <c r="C20" s="36"/>
      <c r="D20" s="2"/>
    </row>
    <row r="21" spans="1:9" x14ac:dyDescent="0.2">
      <c r="B21" s="31"/>
      <c r="C21" s="31"/>
      <c r="D21" s="2"/>
    </row>
    <row r="22" spans="1:9" s="23" customFormat="1" x14ac:dyDescent="0.2">
      <c r="B22" s="24"/>
      <c r="C22" s="24"/>
      <c r="D22" s="25"/>
    </row>
    <row r="23" spans="1:9" x14ac:dyDescent="0.2">
      <c r="B23" s="31"/>
      <c r="C23" s="31"/>
      <c r="D23" s="2"/>
    </row>
    <row r="24" spans="1:9" ht="21" x14ac:dyDescent="0.25">
      <c r="A24" s="22" t="s">
        <v>117</v>
      </c>
      <c r="B24" s="31"/>
      <c r="C24" s="31"/>
      <c r="D24" s="2"/>
    </row>
    <row r="25" spans="1:9" ht="21" customHeight="1" x14ac:dyDescent="0.25">
      <c r="A25" s="22" t="s">
        <v>115</v>
      </c>
      <c r="B25" s="31"/>
      <c r="C25" s="31"/>
      <c r="D25" s="2"/>
    </row>
    <row r="26" spans="1:9" ht="15" customHeight="1" x14ac:dyDescent="0.25">
      <c r="A26" s="15" t="s">
        <v>18</v>
      </c>
      <c r="B26" s="31"/>
      <c r="C26" s="31"/>
      <c r="D26" s="2"/>
    </row>
    <row r="27" spans="1:9" ht="15" customHeight="1" x14ac:dyDescent="0.2">
      <c r="A27" s="32" t="s">
        <v>53</v>
      </c>
      <c r="B27" s="32"/>
      <c r="C27" s="32"/>
      <c r="D27" s="32"/>
      <c r="E27" s="32"/>
      <c r="F27" s="32"/>
      <c r="G27" s="32"/>
      <c r="H27" s="32"/>
      <c r="I27" s="32"/>
    </row>
    <row r="29" spans="1:9" s="20" customFormat="1" ht="32.25" customHeight="1" x14ac:dyDescent="0.2">
      <c r="A29" s="28" t="s">
        <v>11</v>
      </c>
      <c r="B29" s="55" t="s">
        <v>17</v>
      </c>
      <c r="C29" s="56" t="s">
        <v>116</v>
      </c>
      <c r="D29" s="57" t="s">
        <v>41</v>
      </c>
      <c r="E29" s="54"/>
      <c r="F29" s="34" t="s">
        <v>50</v>
      </c>
      <c r="G29" s="34" t="s">
        <v>52</v>
      </c>
    </row>
    <row r="30" spans="1:9" x14ac:dyDescent="0.2">
      <c r="A30" s="31" t="s">
        <v>12</v>
      </c>
      <c r="B30" s="81">
        <v>2000</v>
      </c>
      <c r="C30" s="82">
        <v>8</v>
      </c>
      <c r="D30" s="61">
        <f t="shared" ref="D30:D35" si="0">B30*C30</f>
        <v>16000</v>
      </c>
      <c r="E30" s="36"/>
      <c r="F30" s="63">
        <f>B30/B36</f>
        <v>0.48192771084337349</v>
      </c>
      <c r="G30" s="63">
        <f t="shared" ref="G30:G35" si="1">D30/D$36</f>
        <v>0.75117370892018775</v>
      </c>
    </row>
    <row r="31" spans="1:9" x14ac:dyDescent="0.2">
      <c r="A31" s="31" t="s">
        <v>20</v>
      </c>
      <c r="B31" s="83">
        <v>50</v>
      </c>
      <c r="C31" s="82">
        <v>4</v>
      </c>
      <c r="D31" s="61">
        <f t="shared" si="0"/>
        <v>200</v>
      </c>
      <c r="E31" s="36"/>
      <c r="F31" s="63">
        <f>B31/B36</f>
        <v>1.2048192771084338E-2</v>
      </c>
      <c r="G31" s="63">
        <f t="shared" si="1"/>
        <v>9.3896713615023476E-3</v>
      </c>
    </row>
    <row r="32" spans="1:9" x14ac:dyDescent="0.2">
      <c r="A32" s="31" t="s">
        <v>19</v>
      </c>
      <c r="B32" s="83">
        <v>100</v>
      </c>
      <c r="C32" s="82">
        <v>1</v>
      </c>
      <c r="D32" s="61">
        <f t="shared" si="0"/>
        <v>100</v>
      </c>
      <c r="E32" s="36"/>
      <c r="F32" s="63">
        <f>B32/B36</f>
        <v>2.4096385542168676E-2</v>
      </c>
      <c r="G32" s="63">
        <f t="shared" si="1"/>
        <v>4.6948356807511738E-3</v>
      </c>
    </row>
    <row r="33" spans="1:9" x14ac:dyDescent="0.2">
      <c r="A33" s="31" t="s">
        <v>13</v>
      </c>
      <c r="B33" s="83">
        <v>500</v>
      </c>
      <c r="C33" s="82">
        <v>1</v>
      </c>
      <c r="D33" s="61">
        <f t="shared" si="0"/>
        <v>500</v>
      </c>
      <c r="E33" s="36"/>
      <c r="F33" s="63">
        <f>B33/B36</f>
        <v>0.12048192771084337</v>
      </c>
      <c r="G33" s="63">
        <f t="shared" si="1"/>
        <v>2.3474178403755867E-2</v>
      </c>
    </row>
    <row r="34" spans="1:9" x14ac:dyDescent="0.2">
      <c r="A34" s="31" t="s">
        <v>40</v>
      </c>
      <c r="B34" s="83">
        <v>500</v>
      </c>
      <c r="C34" s="82">
        <v>1</v>
      </c>
      <c r="D34" s="61">
        <f t="shared" si="0"/>
        <v>500</v>
      </c>
      <c r="E34" s="36"/>
      <c r="F34" s="63">
        <f>B34/B36</f>
        <v>0.12048192771084337</v>
      </c>
      <c r="G34" s="63">
        <f t="shared" si="1"/>
        <v>2.3474178403755867E-2</v>
      </c>
    </row>
    <row r="35" spans="1:9" x14ac:dyDescent="0.2">
      <c r="A35" s="31" t="s">
        <v>14</v>
      </c>
      <c r="B35" s="84">
        <v>1000</v>
      </c>
      <c r="C35" s="82">
        <v>4</v>
      </c>
      <c r="D35" s="61">
        <f t="shared" si="0"/>
        <v>4000</v>
      </c>
      <c r="E35" s="36"/>
      <c r="F35" s="64">
        <f>B35/B36</f>
        <v>0.24096385542168675</v>
      </c>
      <c r="G35" s="63">
        <f t="shared" si="1"/>
        <v>0.18779342723004694</v>
      </c>
    </row>
    <row r="36" spans="1:9" x14ac:dyDescent="0.2">
      <c r="A36" s="11" t="s">
        <v>39</v>
      </c>
      <c r="B36" s="60">
        <f>SUM(B30:B35)</f>
        <v>4150</v>
      </c>
      <c r="C36" s="11"/>
      <c r="D36" s="62">
        <f>SUM(D30:D35)</f>
        <v>21300</v>
      </c>
      <c r="E36" s="36"/>
      <c r="F36" s="63">
        <f>SUM(F30:F35)</f>
        <v>0.99999999999999989</v>
      </c>
      <c r="G36" s="63">
        <f>SUM(G30:G35)</f>
        <v>1</v>
      </c>
    </row>
    <row r="37" spans="1:9" x14ac:dyDescent="0.2">
      <c r="D37" s="5"/>
    </row>
    <row r="38" spans="1:9" x14ac:dyDescent="0.2">
      <c r="A38" s="21" t="s">
        <v>27</v>
      </c>
      <c r="D38" s="5"/>
    </row>
    <row r="39" spans="1:9" ht="26.25" customHeight="1" x14ac:dyDescent="0.2">
      <c r="A39" s="14" t="s">
        <v>15</v>
      </c>
      <c r="B39" s="19" t="s">
        <v>26</v>
      </c>
      <c r="C39" s="14"/>
      <c r="D39" s="13" t="s">
        <v>35</v>
      </c>
      <c r="E39" s="13" t="s">
        <v>21</v>
      </c>
      <c r="F39" s="13" t="s">
        <v>25</v>
      </c>
    </row>
    <row r="40" spans="1:9" ht="37" x14ac:dyDescent="0.2">
      <c r="A40" s="1" t="s">
        <v>19</v>
      </c>
      <c r="B40" s="20" t="s">
        <v>34</v>
      </c>
      <c r="D40" s="82">
        <v>0.5</v>
      </c>
      <c r="E40" s="82">
        <v>200</v>
      </c>
      <c r="F40" s="65">
        <f>D40*E40</f>
        <v>100</v>
      </c>
    </row>
    <row r="41" spans="1:9" x14ac:dyDescent="0.2">
      <c r="D41" s="5"/>
    </row>
    <row r="42" spans="1:9" s="26" customFormat="1" x14ac:dyDescent="0.2"/>
    <row r="44" spans="1:9" ht="21" x14ac:dyDescent="0.25">
      <c r="A44" s="22" t="s">
        <v>118</v>
      </c>
      <c r="B44" s="31"/>
      <c r="C44" s="31"/>
      <c r="D44" s="2"/>
    </row>
    <row r="46" spans="1:9" ht="19" x14ac:dyDescent="0.25">
      <c r="A46" s="15" t="s">
        <v>18</v>
      </c>
    </row>
    <row r="47" spans="1:9" x14ac:dyDescent="0.2">
      <c r="A47" s="108" t="s">
        <v>23</v>
      </c>
      <c r="B47" s="108"/>
      <c r="C47" s="108"/>
      <c r="D47" s="108"/>
      <c r="E47" s="108"/>
      <c r="F47" s="108"/>
      <c r="G47" s="108"/>
      <c r="H47" s="108"/>
      <c r="I47" s="108"/>
    </row>
    <row r="48" spans="1:9" x14ac:dyDescent="0.2">
      <c r="A48" s="32" t="s">
        <v>24</v>
      </c>
      <c r="B48" s="32"/>
      <c r="C48" s="32"/>
      <c r="D48" s="32"/>
      <c r="E48" s="32"/>
      <c r="F48" s="32"/>
      <c r="G48" s="32"/>
      <c r="H48" s="32"/>
      <c r="I48" s="32"/>
    </row>
    <row r="49" spans="1:19" ht="34.5" customHeight="1" x14ac:dyDescent="0.2">
      <c r="A49" s="109" t="s">
        <v>42</v>
      </c>
      <c r="B49" s="109"/>
      <c r="C49" s="109"/>
      <c r="D49" s="109"/>
      <c r="E49" s="109"/>
      <c r="F49" s="109"/>
      <c r="G49" s="109"/>
      <c r="H49" s="109"/>
      <c r="I49" s="109"/>
      <c r="J49" s="9"/>
      <c r="K49" s="9"/>
      <c r="L49" s="9"/>
      <c r="M49" s="9"/>
      <c r="N49" s="9"/>
      <c r="O49" s="9"/>
      <c r="P49" s="9"/>
      <c r="Q49" s="9"/>
      <c r="R49" s="9"/>
      <c r="S49" s="9"/>
    </row>
    <row r="51" spans="1:19" ht="17" x14ac:dyDescent="0.2">
      <c r="A51" s="3" t="s">
        <v>11</v>
      </c>
      <c r="B51" s="11" t="s">
        <v>59</v>
      </c>
      <c r="C51" s="11"/>
      <c r="D51" s="28" t="s">
        <v>51</v>
      </c>
    </row>
    <row r="52" spans="1:19" x14ac:dyDescent="0.2">
      <c r="A52" s="31" t="s">
        <v>12</v>
      </c>
      <c r="B52" s="85">
        <v>500</v>
      </c>
      <c r="D52" s="67">
        <f>B52/B58</f>
        <v>0.4892966360856269</v>
      </c>
      <c r="H52" s="12"/>
    </row>
    <row r="53" spans="1:19" x14ac:dyDescent="0.2">
      <c r="A53" s="31" t="s">
        <v>20</v>
      </c>
      <c r="B53" s="85">
        <v>9.375</v>
      </c>
      <c r="D53" s="67">
        <f>B53/B58</f>
        <v>9.1743119266055051E-3</v>
      </c>
      <c r="H53" s="12"/>
    </row>
    <row r="54" spans="1:19" x14ac:dyDescent="0.2">
      <c r="A54" s="31" t="s">
        <v>19</v>
      </c>
      <c r="B54" s="85">
        <v>12.5</v>
      </c>
      <c r="D54" s="67">
        <f>B54/B58</f>
        <v>1.2232415902140673E-2</v>
      </c>
      <c r="H54" s="12"/>
    </row>
    <row r="55" spans="1:19" x14ac:dyDescent="0.2">
      <c r="A55" s="31" t="s">
        <v>13</v>
      </c>
      <c r="B55" s="86">
        <v>187.5</v>
      </c>
      <c r="D55" s="67">
        <f>B55/B58</f>
        <v>0.1834862385321101</v>
      </c>
      <c r="H55" s="12"/>
    </row>
    <row r="56" spans="1:19" x14ac:dyDescent="0.2">
      <c r="A56" s="31" t="s">
        <v>40</v>
      </c>
      <c r="B56" s="86">
        <v>62.5</v>
      </c>
      <c r="D56" s="67">
        <f>B56/B58</f>
        <v>6.1162079510703363E-2</v>
      </c>
      <c r="H56" s="12"/>
    </row>
    <row r="57" spans="1:19" x14ac:dyDescent="0.2">
      <c r="A57" s="31" t="s">
        <v>14</v>
      </c>
      <c r="B57" s="87">
        <v>250</v>
      </c>
      <c r="D57" s="68">
        <f>B57/B58</f>
        <v>0.24464831804281345</v>
      </c>
      <c r="H57" s="12"/>
    </row>
    <row r="58" spans="1:19" x14ac:dyDescent="0.2">
      <c r="B58" s="66">
        <f>SUM(B52:B57)</f>
        <v>1021.875</v>
      </c>
      <c r="D58" s="69">
        <f>SUM(D52:D57)</f>
        <v>1</v>
      </c>
    </row>
    <row r="60" spans="1:19" s="26" customFormat="1" x14ac:dyDescent="0.2"/>
    <row r="62" spans="1:19" ht="18.75" customHeight="1" x14ac:dyDescent="0.25">
      <c r="A62" s="22" t="s">
        <v>119</v>
      </c>
    </row>
    <row r="63" spans="1:19" ht="18.75" customHeight="1" x14ac:dyDescent="0.2">
      <c r="A63" s="9"/>
      <c r="G63" s="9"/>
    </row>
    <row r="64" spans="1:19" x14ac:dyDescent="0.2">
      <c r="A64" s="45" t="s">
        <v>92</v>
      </c>
      <c r="B64" s="46" t="s">
        <v>90</v>
      </c>
      <c r="C64" s="46" t="s">
        <v>61</v>
      </c>
      <c r="D64" s="43" t="s">
        <v>39</v>
      </c>
      <c r="G64" s="9"/>
    </row>
    <row r="65" spans="1:9" x14ac:dyDescent="0.2">
      <c r="A65" s="1" t="str">
        <f>'For Finance - Non-labour costs'!A5</f>
        <v>Field rental</v>
      </c>
      <c r="B65" s="88">
        <v>4.5</v>
      </c>
      <c r="C65" s="88" t="s">
        <v>62</v>
      </c>
      <c r="D65" s="70">
        <f>B65*'For Finance - Non-labour costs'!C5</f>
        <v>16875</v>
      </c>
      <c r="G65" s="9"/>
    </row>
    <row r="66" spans="1:9" x14ac:dyDescent="0.2">
      <c r="A66" s="1" t="str">
        <f>'For Finance - Non-labour costs'!A6</f>
        <v>Irrigation</v>
      </c>
      <c r="B66" s="88">
        <v>4.5</v>
      </c>
      <c r="C66" s="88" t="s">
        <v>62</v>
      </c>
      <c r="D66" s="70">
        <f>B66*'For Finance - Non-labour costs'!C6</f>
        <v>6750</v>
      </c>
      <c r="G66" s="9"/>
    </row>
    <row r="67" spans="1:9" x14ac:dyDescent="0.2">
      <c r="A67" s="1" t="str">
        <f>'For Finance - Non-labour costs'!A7</f>
        <v>Greenhouse/Screenhouse</v>
      </c>
      <c r="B67" s="88">
        <v>100</v>
      </c>
      <c r="C67" s="88" t="s">
        <v>64</v>
      </c>
      <c r="D67" s="70">
        <f>B67*'For Finance - Non-labour costs'!C7</f>
        <v>770</v>
      </c>
      <c r="G67" s="9"/>
    </row>
    <row r="68" spans="1:9" x14ac:dyDescent="0.2">
      <c r="A68" s="1" t="str">
        <f>'For Finance - Non-labour costs'!A8</f>
        <v>Postharvest services (eg grinding, exporting, etc…)</v>
      </c>
      <c r="B68" s="88">
        <v>16000</v>
      </c>
      <c r="C68" s="88" t="str">
        <f>'For Finance - Non-labour costs'!B8</f>
        <v>Sample</v>
      </c>
      <c r="D68" s="70">
        <f>B68*'For Finance - Non-labour costs'!C8</f>
        <v>12000</v>
      </c>
      <c r="G68" s="9"/>
    </row>
    <row r="70" spans="1:9" x14ac:dyDescent="0.2">
      <c r="A70" s="43" t="str">
        <f>'For Finance - Non-labour costs'!A11</f>
        <v>Additional agronomic activity, input, costs not included in facility costs</v>
      </c>
      <c r="B70" s="44"/>
      <c r="C70" s="44"/>
      <c r="D70" s="44"/>
    </row>
    <row r="71" spans="1:9" x14ac:dyDescent="0.2">
      <c r="A71" s="1" t="str">
        <f>'For Finance - Non-labour costs'!A12</f>
        <v>Land preparation, bird scaring, weeding, etc…</v>
      </c>
      <c r="B71" s="88">
        <v>2.5</v>
      </c>
      <c r="C71" s="88" t="str">
        <f>'For Finance - Non-labour costs'!B12</f>
        <v>ha</v>
      </c>
      <c r="D71" s="70">
        <f>B71*'For Finance - Non-labour costs'!C12</f>
        <v>500</v>
      </c>
    </row>
    <row r="72" spans="1:9" x14ac:dyDescent="0.2">
      <c r="A72" s="1" t="str">
        <f>'For Finance - Non-labour costs'!A13</f>
        <v>Fertilizer, herbicide, insecticide, fuel, etc…</v>
      </c>
      <c r="B72" s="88">
        <v>2.5</v>
      </c>
      <c r="C72" s="88" t="str">
        <f>'For Finance - Non-labour costs'!B13</f>
        <v>ha</v>
      </c>
      <c r="D72" s="70">
        <f>B72*'For Finance - Non-labour costs'!C13</f>
        <v>1250</v>
      </c>
    </row>
    <row r="73" spans="1:9" x14ac:dyDescent="0.2">
      <c r="A73" s="43" t="s">
        <v>102</v>
      </c>
      <c r="B73" s="44"/>
      <c r="C73" s="44"/>
      <c r="D73" s="43">
        <f>SUM(D65:D72)</f>
        <v>38145</v>
      </c>
    </row>
    <row r="75" spans="1:9" s="26" customFormat="1" x14ac:dyDescent="0.2"/>
    <row r="76" spans="1:9" x14ac:dyDescent="0.2">
      <c r="A76" s="29"/>
      <c r="B76" s="14"/>
      <c r="C76" s="14"/>
      <c r="D76" s="14"/>
      <c r="E76" s="14"/>
      <c r="F76" s="14"/>
      <c r="G76" s="14"/>
      <c r="H76" s="14"/>
      <c r="I76" s="30"/>
    </row>
    <row r="77" spans="1:9" ht="21" x14ac:dyDescent="0.25">
      <c r="A77" s="22" t="s">
        <v>120</v>
      </c>
    </row>
    <row r="79" spans="1:9" x14ac:dyDescent="0.2">
      <c r="A79" s="53" t="str">
        <f>'For Finance - Non-labour costs'!A15</f>
        <v>Fixed Non-Facility and Non-Labor Costs</v>
      </c>
      <c r="B79" s="47"/>
      <c r="C79" s="47"/>
      <c r="D79" s="47"/>
    </row>
    <row r="80" spans="1:9" x14ac:dyDescent="0.2">
      <c r="A80" s="1" t="str">
        <f>'For Finance - Non-labour costs'!A16</f>
        <v>Laboratory Space charges</v>
      </c>
      <c r="B80" s="88">
        <v>50</v>
      </c>
      <c r="C80" s="70" t="str">
        <f>'For Finance - Non-labour costs'!B16</f>
        <v>m2/year</v>
      </c>
      <c r="D80" s="70">
        <f>B80*'For Finance - Non-labour costs'!C16</f>
        <v>1250</v>
      </c>
    </row>
    <row r="81" spans="1:4" x14ac:dyDescent="0.2">
      <c r="A81" s="1" t="str">
        <f>'For Finance - Non-labour costs'!A17</f>
        <v>Office Space charges</v>
      </c>
      <c r="B81" s="88">
        <v>150</v>
      </c>
      <c r="C81" s="70" t="str">
        <f>'For Finance - Non-labour costs'!B17</f>
        <v>m2/year</v>
      </c>
      <c r="D81" s="70">
        <f>B81*'For Finance - Non-labour costs'!C17</f>
        <v>2250</v>
      </c>
    </row>
    <row r="82" spans="1:4" x14ac:dyDescent="0.2">
      <c r="A82" s="1" t="str">
        <f>'For Finance - Non-labour costs'!A18</f>
        <v>IT cost per staff member</v>
      </c>
      <c r="B82" s="88">
        <v>5</v>
      </c>
      <c r="C82" s="70" t="s">
        <v>99</v>
      </c>
      <c r="D82" s="70">
        <f>B82*'For Finance - Non-labour costs'!C18</f>
        <v>7875</v>
      </c>
    </row>
    <row r="83" spans="1:4" x14ac:dyDescent="0.2">
      <c r="A83" s="1" t="str">
        <f>'For Finance - Non-labour costs'!A19</f>
        <v>Travel</v>
      </c>
      <c r="B83" s="88"/>
      <c r="C83" s="70"/>
      <c r="D83" s="70">
        <f>B83*'For Finance - Non-labour costs'!C19</f>
        <v>0</v>
      </c>
    </row>
    <row r="84" spans="1:4" x14ac:dyDescent="0.2">
      <c r="A84" s="1" t="s">
        <v>96</v>
      </c>
      <c r="B84" s="88">
        <v>2</v>
      </c>
      <c r="C84" s="70" t="s">
        <v>100</v>
      </c>
      <c r="D84" s="70">
        <f>B84*'For Finance - Non-labour costs'!C20</f>
        <v>7000</v>
      </c>
    </row>
    <row r="85" spans="1:4" x14ac:dyDescent="0.2">
      <c r="A85" s="1" t="str">
        <f>'For Finance - Non-labour costs'!A21</f>
        <v>Depreciation (big equipments)</v>
      </c>
      <c r="C85" s="70"/>
      <c r="D85" s="70">
        <f>B85*'For Finance - Non-labour costs'!C21</f>
        <v>0</v>
      </c>
    </row>
    <row r="86" spans="1:4" x14ac:dyDescent="0.2">
      <c r="A86" s="1" t="str">
        <f>'For Finance - Non-labour costs'!A22</f>
        <v>Miscellaneous</v>
      </c>
      <c r="C86" s="70"/>
      <c r="D86" s="70">
        <f>B86*'For Finance - Non-labour costs'!C22</f>
        <v>0</v>
      </c>
    </row>
    <row r="87" spans="1:4" x14ac:dyDescent="0.2">
      <c r="A87" s="53" t="s">
        <v>101</v>
      </c>
      <c r="B87" s="47"/>
      <c r="C87" s="47"/>
      <c r="D87" s="53">
        <f>SUM(D80:D86)</f>
        <v>18375</v>
      </c>
    </row>
    <row r="88" spans="1:4" x14ac:dyDescent="0.2">
      <c r="A88" s="48"/>
      <c r="B88" s="21"/>
      <c r="C88" s="21"/>
      <c r="D88" s="48"/>
    </row>
    <row r="89" spans="1:4" s="26" customFormat="1" x14ac:dyDescent="0.2"/>
    <row r="91" spans="1:4" ht="21" x14ac:dyDescent="0.25">
      <c r="A91" s="49" t="s">
        <v>121</v>
      </c>
      <c r="B91" s="50"/>
      <c r="C91" s="50"/>
      <c r="D91" s="27"/>
    </row>
    <row r="92" spans="1:4" x14ac:dyDescent="0.2">
      <c r="A92" s="53" t="s">
        <v>105</v>
      </c>
      <c r="B92" s="47"/>
      <c r="C92" s="47"/>
    </row>
    <row r="93" spans="1:4" x14ac:dyDescent="0.2">
      <c r="A93" s="48" t="str">
        <f>'For Finance - Staff-Labor costs'!A3</f>
        <v>Scientist / postdoc / student Level</v>
      </c>
      <c r="B93" s="48" t="s">
        <v>87</v>
      </c>
      <c r="C93" s="48" t="s">
        <v>88</v>
      </c>
    </row>
    <row r="94" spans="1:4" x14ac:dyDescent="0.2">
      <c r="A94" s="1" t="str">
        <f>'For Finance - Staff-Labor costs'!A6</f>
        <v>Level 1</v>
      </c>
      <c r="B94" s="89">
        <v>1.5</v>
      </c>
      <c r="C94" s="70">
        <f>B94*'For Finance - Staff-Labor costs'!B6</f>
        <v>180000</v>
      </c>
    </row>
    <row r="95" spans="1:4" x14ac:dyDescent="0.2">
      <c r="A95" s="1" t="str">
        <f>'For Finance - Staff-Labor costs'!A7</f>
        <v>Level 2</v>
      </c>
      <c r="B95" s="89"/>
      <c r="C95" s="70">
        <f>B95*'For Finance - Staff-Labor costs'!B7</f>
        <v>0</v>
      </c>
    </row>
    <row r="96" spans="1:4" x14ac:dyDescent="0.2">
      <c r="A96" s="1" t="str">
        <f>'For Finance - Staff-Labor costs'!A8</f>
        <v>Level 3</v>
      </c>
      <c r="B96" s="89"/>
      <c r="C96" s="70">
        <f>B96*'For Finance - Staff-Labor costs'!B8</f>
        <v>0</v>
      </c>
    </row>
    <row r="97" spans="1:3" x14ac:dyDescent="0.2">
      <c r="A97" s="1" t="str">
        <f>'For Finance - Staff-Labor costs'!A9</f>
        <v>Level 4</v>
      </c>
      <c r="B97" s="89">
        <v>1</v>
      </c>
      <c r="C97" s="70">
        <f>B97*'For Finance - Staff-Labor costs'!B9</f>
        <v>220000</v>
      </c>
    </row>
    <row r="98" spans="1:3" x14ac:dyDescent="0.2">
      <c r="A98" s="1" t="str">
        <f>'For Finance - Staff-Labor costs'!A10</f>
        <v>Level 5</v>
      </c>
      <c r="B98" s="89">
        <v>0.1</v>
      </c>
      <c r="C98" s="70">
        <f>B98*'For Finance - Staff-Labor costs'!B10</f>
        <v>25000</v>
      </c>
    </row>
    <row r="99" spans="1:3" x14ac:dyDescent="0.2">
      <c r="B99" s="42"/>
    </row>
    <row r="100" spans="1:3" x14ac:dyDescent="0.2">
      <c r="A100" s="10" t="str">
        <f>'For Finance - Staff-Labor costs'!A12</f>
        <v>Research support / Technical Level</v>
      </c>
      <c r="B100" s="42"/>
    </row>
    <row r="101" spans="1:3" x14ac:dyDescent="0.2">
      <c r="A101" s="1" t="str">
        <f>'For Finance - Staff-Labor costs'!A13</f>
        <v>Level 1</v>
      </c>
      <c r="B101" s="89">
        <v>2</v>
      </c>
      <c r="C101" s="70">
        <f>B101*'For Finance - Staff-Labor costs'!B13</f>
        <v>16000</v>
      </c>
    </row>
    <row r="102" spans="1:3" x14ac:dyDescent="0.2">
      <c r="A102" s="1" t="str">
        <f>'For Finance - Staff-Labor costs'!A14</f>
        <v>Level 2</v>
      </c>
      <c r="B102" s="89"/>
      <c r="C102" s="70">
        <f>B102*'For Finance - Staff-Labor costs'!B14</f>
        <v>0</v>
      </c>
    </row>
    <row r="103" spans="1:3" x14ac:dyDescent="0.2">
      <c r="A103" s="1" t="str">
        <f>'For Finance - Staff-Labor costs'!A15</f>
        <v>Level 3</v>
      </c>
      <c r="B103" s="89">
        <v>1</v>
      </c>
      <c r="C103" s="70">
        <f>B103*'For Finance - Staff-Labor costs'!B15</f>
        <v>14000</v>
      </c>
    </row>
    <row r="104" spans="1:3" x14ac:dyDescent="0.2">
      <c r="A104" s="1" t="str">
        <f>'For Finance - Staff-Labor costs'!A16</f>
        <v>Level 4</v>
      </c>
      <c r="B104" s="89"/>
      <c r="C104" s="70">
        <f>B104*'For Finance - Staff-Labor costs'!B16</f>
        <v>0</v>
      </c>
    </row>
    <row r="105" spans="1:3" x14ac:dyDescent="0.2">
      <c r="A105" s="1" t="str">
        <f>'For Finance - Staff-Labor costs'!A17</f>
        <v>Level 5</v>
      </c>
      <c r="B105" s="89">
        <v>1</v>
      </c>
      <c r="C105" s="70">
        <f>B105*'For Finance - Staff-Labor costs'!B17</f>
        <v>21000</v>
      </c>
    </row>
    <row r="106" spans="1:3" x14ac:dyDescent="0.2">
      <c r="A106" s="1" t="str">
        <f>'For Finance - Staff-Labor costs'!A18</f>
        <v>Level 6</v>
      </c>
      <c r="B106" s="89"/>
      <c r="C106" s="70">
        <f>B106*'For Finance - Staff-Labor costs'!B18</f>
        <v>0</v>
      </c>
    </row>
    <row r="107" spans="1:3" x14ac:dyDescent="0.2">
      <c r="A107" s="1" t="str">
        <f>'For Finance - Staff-Labor costs'!A19</f>
        <v>Level 7</v>
      </c>
      <c r="B107" s="89">
        <v>0.5</v>
      </c>
      <c r="C107" s="70">
        <f>B107*'For Finance - Staff-Labor costs'!B19</f>
        <v>23000</v>
      </c>
    </row>
    <row r="108" spans="1:3" x14ac:dyDescent="0.2">
      <c r="A108" s="1" t="str">
        <f>'For Finance - Staff-Labor costs'!A20</f>
        <v>Level 8</v>
      </c>
      <c r="B108" s="89"/>
      <c r="C108" s="70">
        <f>B108*'For Finance - Staff-Labor costs'!B20</f>
        <v>0</v>
      </c>
    </row>
    <row r="109" spans="1:3" x14ac:dyDescent="0.2">
      <c r="B109" s="42"/>
    </row>
    <row r="110" spans="1:3" x14ac:dyDescent="0.2">
      <c r="A110" s="53" t="s">
        <v>95</v>
      </c>
      <c r="B110" s="93"/>
      <c r="C110" s="53">
        <f>SUM(C94:C108)</f>
        <v>499000</v>
      </c>
    </row>
    <row r="111" spans="1:3" x14ac:dyDescent="0.2">
      <c r="B111" s="42"/>
    </row>
    <row r="112" spans="1:3" x14ac:dyDescent="0.2">
      <c r="A112" s="43" t="s">
        <v>104</v>
      </c>
      <c r="B112" s="94"/>
      <c r="C112" s="44"/>
    </row>
    <row r="113" spans="1:11" x14ac:dyDescent="0.2">
      <c r="A113" s="48" t="str">
        <f>'For Finance - Staff-Labor costs'!A22</f>
        <v xml:space="preserve">Service provider/contract labour </v>
      </c>
      <c r="B113" s="51" t="s">
        <v>89</v>
      </c>
      <c r="C113" s="48" t="s">
        <v>88</v>
      </c>
    </row>
    <row r="114" spans="1:11" x14ac:dyDescent="0.2">
      <c r="A114" s="1" t="str">
        <f>'For Finance - Staff-Labor costs'!A23</f>
        <v>Skilled labour</v>
      </c>
      <c r="B114" s="90">
        <v>400</v>
      </c>
      <c r="C114" s="70">
        <f>B114*'For Finance - Staff-Labor costs'!B23</f>
        <v>4800</v>
      </c>
      <c r="E114" s="11"/>
    </row>
    <row r="115" spans="1:11" x14ac:dyDescent="0.2">
      <c r="A115" s="1" t="str">
        <f>'For Finance - Staff-Labor costs'!A24</f>
        <v>Semi-skilled labour</v>
      </c>
      <c r="B115" s="90">
        <v>500</v>
      </c>
      <c r="C115" s="70">
        <f>B115*'For Finance - Staff-Labor costs'!B24</f>
        <v>5000</v>
      </c>
      <c r="E115" s="11"/>
    </row>
    <row r="116" spans="1:11" x14ac:dyDescent="0.2">
      <c r="A116" s="1" t="str">
        <f>'For Finance - Staff-Labor costs'!A25</f>
        <v>Unskilled labour</v>
      </c>
      <c r="B116" s="90">
        <v>800</v>
      </c>
      <c r="C116" s="70">
        <f>B116*'For Finance - Staff-Labor costs'!B25</f>
        <v>6000</v>
      </c>
      <c r="E116" s="11"/>
    </row>
    <row r="117" spans="1:11" x14ac:dyDescent="0.2">
      <c r="E117" s="11"/>
    </row>
    <row r="118" spans="1:11" x14ac:dyDescent="0.2">
      <c r="A118" s="43" t="s">
        <v>94</v>
      </c>
      <c r="B118" s="43"/>
      <c r="C118" s="43">
        <f>SUM(C114:C116)</f>
        <v>15800</v>
      </c>
      <c r="E118" s="11"/>
    </row>
    <row r="119" spans="1:11" x14ac:dyDescent="0.2">
      <c r="K119" s="11"/>
    </row>
    <row r="120" spans="1:11" s="26" customFormat="1" x14ac:dyDescent="0.2"/>
    <row r="121" spans="1:11" s="58" customFormat="1" x14ac:dyDescent="0.2"/>
    <row r="122" spans="1:11" ht="21" x14ac:dyDescent="0.25">
      <c r="A122" s="49" t="s">
        <v>122</v>
      </c>
      <c r="B122" s="50"/>
      <c r="C122" s="50"/>
      <c r="D122" s="27"/>
    </row>
    <row r="123" spans="1:11" ht="21" x14ac:dyDescent="0.25">
      <c r="A123" s="110" t="s">
        <v>43</v>
      </c>
      <c r="B123" s="110"/>
      <c r="C123" s="110"/>
      <c r="D123" s="110"/>
      <c r="E123" s="110"/>
      <c r="F123" s="110"/>
      <c r="G123" s="110"/>
      <c r="H123" s="110"/>
      <c r="I123" s="110"/>
      <c r="J123" s="44"/>
    </row>
    <row r="124" spans="1:11" x14ac:dyDescent="0.2">
      <c r="E124" s="33" t="s">
        <v>54</v>
      </c>
      <c r="F124" s="33" t="s">
        <v>55</v>
      </c>
    </row>
    <row r="125" spans="1:11" ht="21" x14ac:dyDescent="0.25">
      <c r="A125" s="27" t="s">
        <v>113</v>
      </c>
      <c r="B125" s="72">
        <f>C118</f>
        <v>15800</v>
      </c>
      <c r="D125" s="27" t="s">
        <v>111</v>
      </c>
      <c r="E125" s="72">
        <f>D73</f>
        <v>38145</v>
      </c>
      <c r="F125" s="72">
        <f>D73</f>
        <v>38145</v>
      </c>
      <c r="H125" s="59" t="s">
        <v>109</v>
      </c>
      <c r="I125" s="33" t="s">
        <v>54</v>
      </c>
      <c r="J125" s="33" t="s">
        <v>55</v>
      </c>
    </row>
    <row r="126" spans="1:11" x14ac:dyDescent="0.2">
      <c r="A126" s="1" t="s">
        <v>12</v>
      </c>
      <c r="B126" s="73">
        <f t="shared" ref="B126:B131" si="2">D52*B$125</f>
        <v>7730.886850152905</v>
      </c>
      <c r="C126" s="104" t="s">
        <v>31</v>
      </c>
      <c r="D126" s="1" t="s">
        <v>12</v>
      </c>
      <c r="E126" s="73">
        <f t="shared" ref="E126:F131" si="3">F30*E$125</f>
        <v>18383.132530120482</v>
      </c>
      <c r="F126" s="73">
        <f t="shared" si="3"/>
        <v>28653.521126760563</v>
      </c>
      <c r="G126" s="104" t="s">
        <v>32</v>
      </c>
      <c r="H126" s="1" t="s">
        <v>12</v>
      </c>
      <c r="I126" s="75">
        <f t="shared" ref="I126:I131" si="4">(B126+E126)/B30</f>
        <v>13.057009690136692</v>
      </c>
      <c r="J126" s="76">
        <f t="shared" ref="J126:J131" si="5">(B126+F126)/D30</f>
        <v>2.274025498557092</v>
      </c>
    </row>
    <row r="127" spans="1:11" x14ac:dyDescent="0.2">
      <c r="A127" s="1" t="s">
        <v>20</v>
      </c>
      <c r="B127" s="73">
        <f t="shared" si="2"/>
        <v>144.95412844036699</v>
      </c>
      <c r="C127" s="104"/>
      <c r="D127" s="1" t="s">
        <v>20</v>
      </c>
      <c r="E127" s="73">
        <f t="shared" si="3"/>
        <v>459.57831325301208</v>
      </c>
      <c r="F127" s="73">
        <f t="shared" si="3"/>
        <v>358.16901408450707</v>
      </c>
      <c r="G127" s="104"/>
      <c r="H127" s="1" t="s">
        <v>20</v>
      </c>
      <c r="I127" s="75">
        <f t="shared" si="4"/>
        <v>12.090648833867581</v>
      </c>
      <c r="J127" s="76">
        <f t="shared" si="5"/>
        <v>2.5156157126243706</v>
      </c>
    </row>
    <row r="128" spans="1:11" x14ac:dyDescent="0.2">
      <c r="A128" s="1" t="s">
        <v>19</v>
      </c>
      <c r="B128" s="73">
        <f t="shared" si="2"/>
        <v>193.27217125382262</v>
      </c>
      <c r="C128" s="104"/>
      <c r="D128" s="1" t="s">
        <v>19</v>
      </c>
      <c r="E128" s="73">
        <f t="shared" si="3"/>
        <v>919.15662650602417</v>
      </c>
      <c r="F128" s="73">
        <f t="shared" si="3"/>
        <v>179.08450704225353</v>
      </c>
      <c r="G128" s="104"/>
      <c r="H128" s="1" t="s">
        <v>19</v>
      </c>
      <c r="I128" s="75">
        <f t="shared" si="4"/>
        <v>11.124287977598467</v>
      </c>
      <c r="J128" s="76">
        <f t="shared" si="5"/>
        <v>3.7235667829607615</v>
      </c>
    </row>
    <row r="129" spans="1:10" x14ac:dyDescent="0.2">
      <c r="A129" s="1" t="s">
        <v>13</v>
      </c>
      <c r="B129" s="73">
        <f t="shared" si="2"/>
        <v>2899.0825688073396</v>
      </c>
      <c r="C129" s="104"/>
      <c r="D129" s="1" t="s">
        <v>13</v>
      </c>
      <c r="E129" s="73">
        <f t="shared" si="3"/>
        <v>4595.7831325301204</v>
      </c>
      <c r="F129" s="73">
        <f t="shared" si="3"/>
        <v>895.42253521126759</v>
      </c>
      <c r="G129" s="104"/>
      <c r="H129" s="1" t="s">
        <v>13</v>
      </c>
      <c r="I129" s="75">
        <f t="shared" si="4"/>
        <v>14.989731402674918</v>
      </c>
      <c r="J129" s="76">
        <f t="shared" si="5"/>
        <v>7.5890102080372142</v>
      </c>
    </row>
    <row r="130" spans="1:10" x14ac:dyDescent="0.2">
      <c r="A130" s="32" t="s">
        <v>40</v>
      </c>
      <c r="B130" s="73">
        <f t="shared" si="2"/>
        <v>966.36085626911313</v>
      </c>
      <c r="C130" s="104"/>
      <c r="D130" s="32" t="s">
        <v>40</v>
      </c>
      <c r="E130" s="73">
        <f t="shared" si="3"/>
        <v>4595.7831325301204</v>
      </c>
      <c r="F130" s="73">
        <f t="shared" si="3"/>
        <v>895.42253521126759</v>
      </c>
      <c r="G130" s="104"/>
      <c r="H130" s="32" t="s">
        <v>40</v>
      </c>
      <c r="I130" s="75">
        <f t="shared" si="4"/>
        <v>11.124287977598467</v>
      </c>
      <c r="J130" s="76">
        <f t="shared" si="5"/>
        <v>3.7235667829607615</v>
      </c>
    </row>
    <row r="131" spans="1:10" x14ac:dyDescent="0.2">
      <c r="A131" s="14" t="s">
        <v>14</v>
      </c>
      <c r="B131" s="73">
        <f t="shared" si="2"/>
        <v>3865.4434250764525</v>
      </c>
      <c r="C131" s="104"/>
      <c r="D131" s="14" t="s">
        <v>14</v>
      </c>
      <c r="E131" s="73">
        <f t="shared" si="3"/>
        <v>9191.5662650602408</v>
      </c>
      <c r="F131" s="73">
        <f t="shared" si="3"/>
        <v>7163.3802816901407</v>
      </c>
      <c r="G131" s="104"/>
      <c r="H131" s="14" t="s">
        <v>14</v>
      </c>
      <c r="I131" s="75">
        <f t="shared" si="4"/>
        <v>13.057009690136692</v>
      </c>
      <c r="J131" s="76">
        <f t="shared" si="5"/>
        <v>2.7572059266916487</v>
      </c>
    </row>
    <row r="132" spans="1:10" s="35" customFormat="1" ht="19" x14ac:dyDescent="0.25">
      <c r="A132" s="35" t="s">
        <v>30</v>
      </c>
      <c r="B132" s="74">
        <f>SUM(B126:B131)</f>
        <v>15800</v>
      </c>
      <c r="D132" s="35" t="s">
        <v>30</v>
      </c>
      <c r="E132" s="74">
        <f>SUM(E126:E131)</f>
        <v>38145</v>
      </c>
      <c r="F132" s="74">
        <f>SUM(F126:F131)</f>
        <v>38145</v>
      </c>
      <c r="H132" s="35" t="s">
        <v>56</v>
      </c>
      <c r="I132" s="77">
        <f>(B125+E125)/B36</f>
        <v>12.998795180722892</v>
      </c>
      <c r="J132" s="77">
        <f>(B125+F125)/D36</f>
        <v>2.5326291079812209</v>
      </c>
    </row>
    <row r="134" spans="1:10" ht="21" x14ac:dyDescent="0.25">
      <c r="A134" s="103" t="s">
        <v>33</v>
      </c>
      <c r="B134" s="103"/>
      <c r="C134" s="103"/>
      <c r="D134" s="103"/>
      <c r="E134" s="103"/>
      <c r="F134" s="103"/>
      <c r="G134" s="103"/>
      <c r="H134" s="103"/>
      <c r="I134" s="103"/>
      <c r="J134" s="71"/>
    </row>
    <row r="135" spans="1:10" x14ac:dyDescent="0.2">
      <c r="E135" s="33" t="s">
        <v>54</v>
      </c>
      <c r="F135" s="33" t="s">
        <v>55</v>
      </c>
    </row>
    <row r="136" spans="1:10" ht="21" x14ac:dyDescent="0.25">
      <c r="A136" s="27" t="s">
        <v>114</v>
      </c>
      <c r="B136" s="72">
        <f>C110</f>
        <v>499000</v>
      </c>
      <c r="D136" s="27" t="s">
        <v>112</v>
      </c>
      <c r="E136" s="72">
        <f>D87</f>
        <v>18375</v>
      </c>
      <c r="F136" s="72">
        <f>D87</f>
        <v>18375</v>
      </c>
      <c r="H136" s="59" t="s">
        <v>110</v>
      </c>
      <c r="I136" s="33" t="s">
        <v>54</v>
      </c>
      <c r="J136" s="33" t="s">
        <v>55</v>
      </c>
    </row>
    <row r="137" spans="1:10" x14ac:dyDescent="0.2">
      <c r="A137" s="1" t="s">
        <v>12</v>
      </c>
      <c r="B137" s="73">
        <f t="shared" ref="B137:B142" si="6">D52*B$136</f>
        <v>244159.02140672781</v>
      </c>
      <c r="C137" s="104" t="s">
        <v>31</v>
      </c>
      <c r="D137" s="1" t="s">
        <v>12</v>
      </c>
      <c r="E137" s="73">
        <f t="shared" ref="E137:F142" si="7">F30*E$136</f>
        <v>8855.4216867469877</v>
      </c>
      <c r="F137" s="73">
        <f t="shared" si="7"/>
        <v>13802.816901408451</v>
      </c>
      <c r="G137" s="104" t="s">
        <v>32</v>
      </c>
      <c r="H137" s="1" t="s">
        <v>12</v>
      </c>
      <c r="I137" s="79">
        <f t="shared" ref="I137:I142" si="8">(B137+E137)/B30</f>
        <v>126.5072215467374</v>
      </c>
      <c r="J137" s="80">
        <f t="shared" ref="J137:J142" si="9">(B137+F137)/D30</f>
        <v>16.122614894258518</v>
      </c>
    </row>
    <row r="138" spans="1:10" x14ac:dyDescent="0.2">
      <c r="A138" s="1" t="s">
        <v>20</v>
      </c>
      <c r="B138" s="73">
        <f t="shared" si="6"/>
        <v>4577.9816513761471</v>
      </c>
      <c r="C138" s="104"/>
      <c r="D138" s="1" t="s">
        <v>20</v>
      </c>
      <c r="E138" s="73">
        <f t="shared" si="7"/>
        <v>221.3855421686747</v>
      </c>
      <c r="F138" s="73">
        <f t="shared" si="7"/>
        <v>172.53521126760563</v>
      </c>
      <c r="G138" s="104"/>
      <c r="H138" s="1" t="s">
        <v>20</v>
      </c>
      <c r="I138" s="79">
        <f t="shared" si="8"/>
        <v>95.987343870896439</v>
      </c>
      <c r="J138" s="80">
        <f t="shared" si="9"/>
        <v>23.752584313218762</v>
      </c>
    </row>
    <row r="139" spans="1:10" x14ac:dyDescent="0.2">
      <c r="A139" s="1" t="s">
        <v>19</v>
      </c>
      <c r="B139" s="73">
        <f t="shared" si="6"/>
        <v>6103.9755351681961</v>
      </c>
      <c r="C139" s="104"/>
      <c r="D139" s="1" t="s">
        <v>19</v>
      </c>
      <c r="E139" s="73">
        <f t="shared" si="7"/>
        <v>442.77108433734941</v>
      </c>
      <c r="F139" s="73">
        <f t="shared" si="7"/>
        <v>86.267605633802816</v>
      </c>
      <c r="G139" s="104"/>
      <c r="H139" s="1" t="s">
        <v>19</v>
      </c>
      <c r="I139" s="79">
        <f t="shared" si="8"/>
        <v>65.467466195055465</v>
      </c>
      <c r="J139" s="80">
        <f t="shared" si="9"/>
        <v>61.902431408019993</v>
      </c>
    </row>
    <row r="140" spans="1:10" x14ac:dyDescent="0.2">
      <c r="A140" s="1" t="s">
        <v>13</v>
      </c>
      <c r="B140" s="73">
        <f t="shared" si="6"/>
        <v>91559.633027522941</v>
      </c>
      <c r="C140" s="104"/>
      <c r="D140" s="1" t="s">
        <v>13</v>
      </c>
      <c r="E140" s="73">
        <f t="shared" si="7"/>
        <v>2213.8554216867469</v>
      </c>
      <c r="F140" s="73">
        <f t="shared" si="7"/>
        <v>431.33802816901408</v>
      </c>
      <c r="G140" s="104"/>
      <c r="H140" s="1" t="s">
        <v>13</v>
      </c>
      <c r="I140" s="79">
        <f t="shared" si="8"/>
        <v>187.54697689841939</v>
      </c>
      <c r="J140" s="80">
        <f t="shared" si="9"/>
        <v>183.98194211138392</v>
      </c>
    </row>
    <row r="141" spans="1:10" x14ac:dyDescent="0.2">
      <c r="A141" s="32" t="s">
        <v>40</v>
      </c>
      <c r="B141" s="73">
        <f t="shared" si="6"/>
        <v>30519.877675840977</v>
      </c>
      <c r="C141" s="104"/>
      <c r="D141" s="32" t="s">
        <v>40</v>
      </c>
      <c r="E141" s="73">
        <f t="shared" si="7"/>
        <v>2213.8554216867469</v>
      </c>
      <c r="F141" s="73">
        <f t="shared" si="7"/>
        <v>431.33802816901408</v>
      </c>
      <c r="G141" s="104"/>
      <c r="H141" s="32" t="s">
        <v>40</v>
      </c>
      <c r="I141" s="79">
        <f t="shared" si="8"/>
        <v>65.467466195055437</v>
      </c>
      <c r="J141" s="80">
        <f t="shared" si="9"/>
        <v>61.902431408019986</v>
      </c>
    </row>
    <row r="142" spans="1:10" x14ac:dyDescent="0.2">
      <c r="A142" s="14" t="s">
        <v>14</v>
      </c>
      <c r="B142" s="73">
        <f t="shared" si="6"/>
        <v>122079.51070336391</v>
      </c>
      <c r="C142" s="104"/>
      <c r="D142" s="14" t="s">
        <v>14</v>
      </c>
      <c r="E142" s="73">
        <f t="shared" si="7"/>
        <v>4427.7108433734938</v>
      </c>
      <c r="F142" s="73">
        <f t="shared" si="7"/>
        <v>3450.7042253521126</v>
      </c>
      <c r="G142" s="104"/>
      <c r="H142" s="14" t="s">
        <v>14</v>
      </c>
      <c r="I142" s="79">
        <f t="shared" si="8"/>
        <v>126.5072215467374</v>
      </c>
      <c r="J142" s="80">
        <f t="shared" si="9"/>
        <v>31.382553732179005</v>
      </c>
    </row>
    <row r="143" spans="1:10" s="35" customFormat="1" ht="19" x14ac:dyDescent="0.25">
      <c r="A143" s="35" t="s">
        <v>30</v>
      </c>
      <c r="B143" s="78">
        <f>SUM(B137:B142)</f>
        <v>499000</v>
      </c>
      <c r="D143" s="35" t="s">
        <v>30</v>
      </c>
      <c r="E143" s="78">
        <f>SUM(E137:E142)</f>
        <v>18375</v>
      </c>
      <c r="F143" s="78">
        <f>SUM(F137:F142)</f>
        <v>18375</v>
      </c>
      <c r="H143" s="35" t="s">
        <v>57</v>
      </c>
      <c r="I143" s="77">
        <f>(B136+E136)/B36</f>
        <v>124.66867469879519</v>
      </c>
      <c r="J143" s="77">
        <f>(B136+E136)/D36</f>
        <v>24.289906103286384</v>
      </c>
    </row>
    <row r="145" spans="7:10" ht="21" x14ac:dyDescent="0.25">
      <c r="G145" s="105" t="s">
        <v>36</v>
      </c>
      <c r="H145" s="105"/>
      <c r="I145" s="105"/>
    </row>
    <row r="147" spans="7:10" ht="21" x14ac:dyDescent="0.25">
      <c r="H147" s="59" t="s">
        <v>37</v>
      </c>
      <c r="I147" s="97" t="s">
        <v>54</v>
      </c>
      <c r="J147" s="97" t="s">
        <v>55</v>
      </c>
    </row>
    <row r="148" spans="7:10" ht="21" x14ac:dyDescent="0.25">
      <c r="H148" s="4" t="s">
        <v>12</v>
      </c>
      <c r="I148" s="98">
        <f t="shared" ref="I148:J152" si="10">SUM(I126+I137)</f>
        <v>139.56423123687409</v>
      </c>
      <c r="J148" s="98">
        <f t="shared" si="10"/>
        <v>18.396640392815609</v>
      </c>
    </row>
    <row r="149" spans="7:10" ht="21" x14ac:dyDescent="0.25">
      <c r="H149" s="4" t="s">
        <v>20</v>
      </c>
      <c r="I149" s="98">
        <f t="shared" si="10"/>
        <v>108.07799270476401</v>
      </c>
      <c r="J149" s="98">
        <f t="shared" si="10"/>
        <v>26.268200025843132</v>
      </c>
    </row>
    <row r="150" spans="7:10" ht="21" x14ac:dyDescent="0.25">
      <c r="H150" s="4" t="s">
        <v>19</v>
      </c>
      <c r="I150" s="98">
        <f t="shared" si="10"/>
        <v>76.591754172653935</v>
      </c>
      <c r="J150" s="98">
        <f t="shared" si="10"/>
        <v>65.625998190980752</v>
      </c>
    </row>
    <row r="151" spans="7:10" ht="21" x14ac:dyDescent="0.25">
      <c r="H151" s="4" t="s">
        <v>13</v>
      </c>
      <c r="I151" s="98">
        <f t="shared" si="10"/>
        <v>202.53670830109431</v>
      </c>
      <c r="J151" s="98">
        <f t="shared" si="10"/>
        <v>191.57095231942114</v>
      </c>
    </row>
    <row r="152" spans="7:10" ht="21" x14ac:dyDescent="0.25">
      <c r="H152" s="99" t="s">
        <v>40</v>
      </c>
      <c r="I152" s="98">
        <f t="shared" si="10"/>
        <v>76.591754172653907</v>
      </c>
      <c r="J152" s="98">
        <f t="shared" si="10"/>
        <v>65.625998190980752</v>
      </c>
    </row>
    <row r="153" spans="7:10" ht="21" x14ac:dyDescent="0.25">
      <c r="H153" s="100" t="s">
        <v>14</v>
      </c>
      <c r="I153" s="101">
        <f t="shared" ref="I153:J154" si="11">SUM(I131+I142)</f>
        <v>139.56423123687409</v>
      </c>
      <c r="J153" s="101">
        <f t="shared" si="11"/>
        <v>34.139759658870652</v>
      </c>
    </row>
    <row r="154" spans="7:10" ht="21" x14ac:dyDescent="0.25">
      <c r="H154" s="22" t="s">
        <v>58</v>
      </c>
      <c r="I154" s="102">
        <f t="shared" si="11"/>
        <v>137.66746987951808</v>
      </c>
      <c r="J154" s="102">
        <f t="shared" si="11"/>
        <v>26.822535211267606</v>
      </c>
    </row>
  </sheetData>
  <mergeCells count="11">
    <mergeCell ref="A134:I134"/>
    <mergeCell ref="C137:C142"/>
    <mergeCell ref="G137:G142"/>
    <mergeCell ref="G145:I145"/>
    <mergeCell ref="C1:E1"/>
    <mergeCell ref="A2:D2"/>
    <mergeCell ref="A47:I47"/>
    <mergeCell ref="A49:I49"/>
    <mergeCell ref="A123:I123"/>
    <mergeCell ref="C126:C131"/>
    <mergeCell ref="G126:G13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topLeftCell="A2" zoomScale="80" zoomScaleNormal="80" workbookViewId="0">
      <selection activeCell="C19" sqref="C19"/>
    </sheetView>
  </sheetViews>
  <sheetFormatPr baseColWidth="10" defaultColWidth="9.1640625" defaultRowHeight="16" x14ac:dyDescent="0.2"/>
  <cols>
    <col min="1" max="1" width="65.5" style="1" bestFit="1" customWidth="1"/>
    <col min="2" max="2" width="14.83203125" style="1" customWidth="1"/>
    <col min="3" max="3" width="9.6640625" style="1" bestFit="1" customWidth="1"/>
    <col min="4" max="4" width="12.83203125" style="1" bestFit="1" customWidth="1"/>
    <col min="5" max="16384" width="9.1640625" style="1"/>
  </cols>
  <sheetData>
    <row r="1" spans="1:5" x14ac:dyDescent="0.2">
      <c r="A1" s="1" t="s">
        <v>93</v>
      </c>
    </row>
    <row r="4" spans="1:5" x14ac:dyDescent="0.2">
      <c r="A4" s="27" t="s">
        <v>67</v>
      </c>
      <c r="B4" s="27" t="s">
        <v>61</v>
      </c>
      <c r="C4" s="3" t="s">
        <v>45</v>
      </c>
      <c r="D4" s="11"/>
      <c r="E4" s="10"/>
    </row>
    <row r="5" spans="1:5" x14ac:dyDescent="0.2">
      <c r="A5" s="1" t="s">
        <v>46</v>
      </c>
      <c r="B5" s="1" t="s">
        <v>65</v>
      </c>
      <c r="C5" s="1">
        <v>3750</v>
      </c>
    </row>
    <row r="6" spans="1:5" x14ac:dyDescent="0.2">
      <c r="A6" s="1" t="s">
        <v>60</v>
      </c>
      <c r="B6" s="1" t="s">
        <v>65</v>
      </c>
      <c r="C6" s="1">
        <v>1500</v>
      </c>
    </row>
    <row r="7" spans="1:5" x14ac:dyDescent="0.2">
      <c r="A7" s="1" t="s">
        <v>71</v>
      </c>
      <c r="B7" s="1" t="s">
        <v>66</v>
      </c>
      <c r="C7" s="1">
        <v>7.7</v>
      </c>
    </row>
    <row r="8" spans="1:5" x14ac:dyDescent="0.2">
      <c r="A8" s="40" t="s">
        <v>131</v>
      </c>
      <c r="B8" s="1" t="s">
        <v>68</v>
      </c>
      <c r="C8" s="1">
        <v>0.75</v>
      </c>
    </row>
    <row r="9" spans="1:5" x14ac:dyDescent="0.2">
      <c r="A9" s="37"/>
    </row>
    <row r="10" spans="1:5" x14ac:dyDescent="0.2">
      <c r="A10" s="27"/>
      <c r="B10" s="27"/>
    </row>
    <row r="11" spans="1:5" x14ac:dyDescent="0.2">
      <c r="A11" s="27" t="s">
        <v>133</v>
      </c>
      <c r="B11" s="27"/>
    </row>
    <row r="12" spans="1:5" x14ac:dyDescent="0.2">
      <c r="A12" s="1" t="s">
        <v>132</v>
      </c>
      <c r="B12" s="1" t="s">
        <v>62</v>
      </c>
      <c r="C12" s="1">
        <v>200</v>
      </c>
    </row>
    <row r="13" spans="1:5" x14ac:dyDescent="0.2">
      <c r="A13" s="1" t="s">
        <v>134</v>
      </c>
      <c r="B13" s="1" t="s">
        <v>62</v>
      </c>
      <c r="C13" s="1">
        <v>500</v>
      </c>
    </row>
    <row r="15" spans="1:5" x14ac:dyDescent="0.2">
      <c r="A15" s="27" t="s">
        <v>123</v>
      </c>
      <c r="B15" s="27"/>
    </row>
    <row r="16" spans="1:5" x14ac:dyDescent="0.2">
      <c r="A16" s="1" t="s">
        <v>70</v>
      </c>
      <c r="B16" s="1" t="s">
        <v>77</v>
      </c>
      <c r="C16" s="1">
        <v>25</v>
      </c>
    </row>
    <row r="17" spans="1:5" x14ac:dyDescent="0.2">
      <c r="A17" s="1" t="s">
        <v>69</v>
      </c>
      <c r="B17" s="1" t="s">
        <v>77</v>
      </c>
      <c r="C17" s="1">
        <v>15</v>
      </c>
    </row>
    <row r="18" spans="1:5" x14ac:dyDescent="0.2">
      <c r="A18" s="1" t="s">
        <v>103</v>
      </c>
      <c r="B18" s="1" t="s">
        <v>78</v>
      </c>
      <c r="C18" s="1">
        <v>1575</v>
      </c>
    </row>
    <row r="19" spans="1:5" x14ac:dyDescent="0.2">
      <c r="A19" s="1" t="s">
        <v>48</v>
      </c>
    </row>
    <row r="20" spans="1:5" x14ac:dyDescent="0.2">
      <c r="A20" s="1" t="s">
        <v>97</v>
      </c>
      <c r="B20" s="1" t="s">
        <v>98</v>
      </c>
      <c r="C20" s="1">
        <v>3500</v>
      </c>
    </row>
    <row r="21" spans="1:5" x14ac:dyDescent="0.2">
      <c r="A21" s="1" t="s">
        <v>49</v>
      </c>
    </row>
    <row r="22" spans="1:5" x14ac:dyDescent="0.2">
      <c r="A22" s="1" t="s">
        <v>47</v>
      </c>
    </row>
    <row r="24" spans="1:5" x14ac:dyDescent="0.2">
      <c r="B24" s="27"/>
      <c r="E24" s="11"/>
    </row>
  </sheetData>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topLeftCell="A7" workbookViewId="0">
      <selection activeCell="A4" sqref="A4"/>
    </sheetView>
  </sheetViews>
  <sheetFormatPr baseColWidth="10" defaultColWidth="8.83203125" defaultRowHeight="15" x14ac:dyDescent="0.2"/>
  <cols>
    <col min="1" max="1" width="39.33203125" bestFit="1" customWidth="1"/>
    <col min="2" max="2" width="40.83203125" customWidth="1"/>
  </cols>
  <sheetData>
    <row r="1" spans="1:2" ht="16" x14ac:dyDescent="0.2">
      <c r="A1" s="27" t="s">
        <v>63</v>
      </c>
    </row>
    <row r="3" spans="1:2" x14ac:dyDescent="0.2">
      <c r="A3" s="39" t="s">
        <v>108</v>
      </c>
      <c r="B3" s="39" t="s">
        <v>91</v>
      </c>
    </row>
    <row r="4" spans="1:2" x14ac:dyDescent="0.2">
      <c r="A4" s="38" t="s">
        <v>106</v>
      </c>
      <c r="B4" s="38">
        <v>90000</v>
      </c>
    </row>
    <row r="5" spans="1:2" x14ac:dyDescent="0.2">
      <c r="A5" s="38" t="s">
        <v>44</v>
      </c>
      <c r="B5" s="38">
        <v>110000</v>
      </c>
    </row>
    <row r="6" spans="1:2" x14ac:dyDescent="0.2">
      <c r="A6" t="s">
        <v>79</v>
      </c>
      <c r="B6" s="52">
        <v>120000</v>
      </c>
    </row>
    <row r="7" spans="1:2" x14ac:dyDescent="0.2">
      <c r="A7" t="s">
        <v>80</v>
      </c>
      <c r="B7" s="52">
        <v>150000</v>
      </c>
    </row>
    <row r="8" spans="1:2" x14ac:dyDescent="0.2">
      <c r="A8" t="s">
        <v>81</v>
      </c>
      <c r="B8" s="52">
        <v>190000</v>
      </c>
    </row>
    <row r="9" spans="1:2" x14ac:dyDescent="0.2">
      <c r="A9" t="s">
        <v>82</v>
      </c>
      <c r="B9" s="52">
        <v>220000</v>
      </c>
    </row>
    <row r="10" spans="1:2" x14ac:dyDescent="0.2">
      <c r="A10" t="s">
        <v>83</v>
      </c>
      <c r="B10" s="52">
        <v>250000</v>
      </c>
    </row>
    <row r="12" spans="1:2" x14ac:dyDescent="0.2">
      <c r="A12" s="39" t="s">
        <v>107</v>
      </c>
    </row>
    <row r="13" spans="1:2" x14ac:dyDescent="0.2">
      <c r="A13" t="s">
        <v>79</v>
      </c>
      <c r="B13" s="41">
        <v>8000</v>
      </c>
    </row>
    <row r="14" spans="1:2" x14ac:dyDescent="0.2">
      <c r="A14" t="s">
        <v>80</v>
      </c>
      <c r="B14" s="41">
        <v>10000</v>
      </c>
    </row>
    <row r="15" spans="1:2" x14ac:dyDescent="0.2">
      <c r="A15" t="s">
        <v>81</v>
      </c>
      <c r="B15" s="41">
        <v>14000</v>
      </c>
    </row>
    <row r="16" spans="1:2" x14ac:dyDescent="0.2">
      <c r="A16" t="s">
        <v>82</v>
      </c>
      <c r="B16" s="41">
        <v>17000</v>
      </c>
    </row>
    <row r="17" spans="1:12" x14ac:dyDescent="0.2">
      <c r="A17" t="s">
        <v>83</v>
      </c>
      <c r="B17" s="41">
        <v>21000</v>
      </c>
    </row>
    <row r="18" spans="1:12" x14ac:dyDescent="0.2">
      <c r="A18" t="s">
        <v>84</v>
      </c>
      <c r="B18" s="41">
        <v>32000</v>
      </c>
    </row>
    <row r="19" spans="1:12" x14ac:dyDescent="0.2">
      <c r="A19" t="s">
        <v>85</v>
      </c>
      <c r="B19" s="41">
        <v>46000</v>
      </c>
    </row>
    <row r="20" spans="1:12" x14ac:dyDescent="0.2">
      <c r="A20" t="s">
        <v>86</v>
      </c>
      <c r="B20" s="41">
        <v>62000</v>
      </c>
    </row>
    <row r="21" spans="1:12" x14ac:dyDescent="0.2">
      <c r="B21" s="41"/>
      <c r="L21">
        <f>380/50</f>
        <v>7.6</v>
      </c>
    </row>
    <row r="22" spans="1:12" x14ac:dyDescent="0.2">
      <c r="A22" s="39" t="s">
        <v>75</v>
      </c>
      <c r="B22" s="39" t="s">
        <v>76</v>
      </c>
    </row>
    <row r="23" spans="1:12" x14ac:dyDescent="0.2">
      <c r="A23" t="s">
        <v>72</v>
      </c>
      <c r="B23" s="41">
        <v>12</v>
      </c>
    </row>
    <row r="24" spans="1:12" x14ac:dyDescent="0.2">
      <c r="A24" t="s">
        <v>73</v>
      </c>
      <c r="B24" s="41">
        <v>10</v>
      </c>
    </row>
    <row r="25" spans="1:12" x14ac:dyDescent="0.2">
      <c r="A25" t="s">
        <v>74</v>
      </c>
      <c r="B25" s="41">
        <v>7.5</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Research - Cost Template</vt:lpstr>
      <vt:lpstr>For Finance - Non-labour costs</vt:lpstr>
      <vt:lpstr>For Finance - Staff-Labor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Bernhard</dc:creator>
  <cp:lastModifiedBy>Sam Storr</cp:lastModifiedBy>
  <dcterms:created xsi:type="dcterms:W3CDTF">2018-02-06T22:24:58Z</dcterms:created>
  <dcterms:modified xsi:type="dcterms:W3CDTF">2019-04-03T04:58:05Z</dcterms:modified>
</cp:coreProperties>
</file>